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8385" activeTab="2"/>
  </bookViews>
  <sheets>
    <sheet name="cov.p" sheetId="1" r:id="rId1"/>
    <sheet name="Sheet2" sheetId="2" state="hidden" r:id="rId2"/>
    <sheet name="abs monthwise" sheetId="3" r:id="rId3"/>
    <sheet name="abs" sheetId="4" state="hidden" r:id="rId4"/>
    <sheet name="366" sheetId="5" r:id="rId5"/>
    <sheet name="Sheet3" sheetId="6" r:id="rId6"/>
  </sheets>
  <definedNames>
    <definedName name="_xlnm.Print_Area" localSheetId="4">'366'!$A$1:$K$272</definedName>
    <definedName name="_xlnm.Print_Area" localSheetId="3">'abs'!$A$1:$L$31</definedName>
    <definedName name="_xlnm.Print_Area" localSheetId="2">'abs monthwise'!$A$1:$R$20</definedName>
    <definedName name="_xlnm.Print_Area" localSheetId="0">'cov.p'!$A$1:$L$34</definedName>
    <definedName name="_xlnm.Print_Titles" localSheetId="4">'366'!$2:$3</definedName>
    <definedName name="_xlnm.Print_Titles" localSheetId="3">'abs'!$4:$5</definedName>
    <definedName name="_xlnm.Print_Titles" localSheetId="2">'abs monthwise'!$4:$5</definedName>
    <definedName name="_xlnm.Print_Titles" localSheetId="1">'Sheet2'!$4:$4</definedName>
  </definedNames>
  <calcPr fullCalcOnLoad="1"/>
</workbook>
</file>

<file path=xl/comments2.xml><?xml version="1.0" encoding="utf-8"?>
<comments xmlns="http://schemas.openxmlformats.org/spreadsheetml/2006/main">
  <authors>
    <author>KRP</author>
  </authors>
  <commentList>
    <comment ref="A2" authorId="0">
      <text>
        <r>
          <rPr>
            <b/>
            <sz val="8"/>
            <rFont val="Tahoma"/>
            <family val="2"/>
          </rPr>
          <t>KRP:</t>
        </r>
        <r>
          <rPr>
            <sz val="8"/>
            <rFont val="Tahoma"/>
            <family val="2"/>
          </rPr>
          <t xml:space="preserve">
G.O.MS.No.345, HM&amp;FW (D2) Dept Dt.09.12.10 Rs.9.00</t>
        </r>
      </text>
    </comment>
  </commentList>
</comments>
</file>

<file path=xl/comments4.xml><?xml version="1.0" encoding="utf-8"?>
<comments xmlns="http://schemas.openxmlformats.org/spreadsheetml/2006/main">
  <authors>
    <author>KRP</author>
  </authors>
  <commentList>
    <comment ref="A2" authorId="0">
      <text>
        <r>
          <rPr>
            <b/>
            <sz val="8"/>
            <rFont val="Tahoma"/>
            <family val="2"/>
          </rPr>
          <t>KRP:</t>
        </r>
        <r>
          <rPr>
            <sz val="8"/>
            <rFont val="Tahoma"/>
            <family val="2"/>
          </rPr>
          <t xml:space="preserve">
G.O.MS.No.345, HM&amp;FW (D2) Dept Dt.09.12.10 Rs.9.00</t>
        </r>
      </text>
    </comment>
  </commentList>
</comments>
</file>

<file path=xl/sharedStrings.xml><?xml version="1.0" encoding="utf-8"?>
<sst xmlns="http://schemas.openxmlformats.org/spreadsheetml/2006/main" count="1559" uniqueCount="885">
  <si>
    <t>ABSTRACT</t>
  </si>
  <si>
    <t>Sl.No.</t>
  </si>
  <si>
    <t>District</t>
  </si>
  <si>
    <t>No. of works</t>
  </si>
  <si>
    <t>Tenders invited</t>
  </si>
  <si>
    <t>Tenders to be invited</t>
  </si>
  <si>
    <t>Remarks</t>
  </si>
  <si>
    <t>Srikakulam</t>
  </si>
  <si>
    <t>Vizianagaram</t>
  </si>
  <si>
    <t>Visakhapatnam</t>
  </si>
  <si>
    <t>East Godavari</t>
  </si>
  <si>
    <t>West Godavari</t>
  </si>
  <si>
    <t>Krishna</t>
  </si>
  <si>
    <t>Guntur</t>
  </si>
  <si>
    <t>Prakasam</t>
  </si>
  <si>
    <t>Nellore</t>
  </si>
  <si>
    <t>Chittoor</t>
  </si>
  <si>
    <t>Kadapa</t>
  </si>
  <si>
    <t>Ananthapur</t>
  </si>
  <si>
    <t>Kurnool</t>
  </si>
  <si>
    <t>Mahaboobnagar</t>
  </si>
  <si>
    <t>Ranga Reddy</t>
  </si>
  <si>
    <t>Medak</t>
  </si>
  <si>
    <t>Nizamabad</t>
  </si>
  <si>
    <t>Adilabad</t>
  </si>
  <si>
    <t>Karimnagar</t>
  </si>
  <si>
    <t>Warangal</t>
  </si>
  <si>
    <t>Khammam</t>
  </si>
  <si>
    <t>Nalgonda</t>
  </si>
  <si>
    <t>Site to be handed over</t>
  </si>
  <si>
    <t>Work to be grounded.</t>
  </si>
  <si>
    <t>Building already existing alternative proposals to be furnished.</t>
  </si>
  <si>
    <t>Tenders invited and finalized.</t>
  </si>
  <si>
    <t>Double sanction one sub-centres Kadamasti.</t>
  </si>
  <si>
    <t>Others</t>
  </si>
  <si>
    <t>Sub-centre sanction not there in village Koppaka clarification from DM&amp;HO awaited.</t>
  </si>
  <si>
    <t>Recall for one work.</t>
  </si>
  <si>
    <t>The estimates are above Rs.9.00 lakhs. Hence, orders waited for further action.</t>
  </si>
  <si>
    <t>Rajupalem, Uppalpadu sub-centre overlapped Hence to be deleted.</t>
  </si>
  <si>
    <t>TOTAL</t>
  </si>
  <si>
    <t>Construction of Sub-centre buildings for the year 2011-12</t>
  </si>
  <si>
    <t>Chinnaguravalur</t>
  </si>
  <si>
    <t>Kothacheruvu</t>
  </si>
  <si>
    <t>Balasingapalli</t>
  </si>
  <si>
    <t>Rajukunta</t>
  </si>
  <si>
    <t>Pandillapalli</t>
  </si>
  <si>
    <t>Peddabediki</t>
  </si>
  <si>
    <t>Neelavaram</t>
  </si>
  <si>
    <t>Araveedu</t>
  </si>
  <si>
    <t>Rachayapeta</t>
  </si>
  <si>
    <t>Chinnareddypalli</t>
  </si>
  <si>
    <t>Kommanuthala</t>
  </si>
  <si>
    <t>Penikalapadu</t>
  </si>
  <si>
    <t>Lekkalavaripalli</t>
  </si>
  <si>
    <t>Edullapalli</t>
  </si>
  <si>
    <t>Annasamudram</t>
  </si>
  <si>
    <t>Machireddigaripalli</t>
  </si>
  <si>
    <t>V.Koduru</t>
  </si>
  <si>
    <t>Gotur</t>
  </si>
  <si>
    <t>Balireddypally</t>
  </si>
  <si>
    <t>Botlacheruvu</t>
  </si>
  <si>
    <t>Chinnaganipalli</t>
  </si>
  <si>
    <t>Muttala</t>
  </si>
  <si>
    <t>Ankampalli</t>
  </si>
  <si>
    <t>S.Rayapuram</t>
  </si>
  <si>
    <t>Y.Gundumala</t>
  </si>
  <si>
    <t>Ramapuram</t>
  </si>
  <si>
    <t>Byrapuram</t>
  </si>
  <si>
    <t>Appecherla</t>
  </si>
  <si>
    <t>Apilepalli</t>
  </si>
  <si>
    <t>Pedaballi</t>
  </si>
  <si>
    <t>Yelukuntla</t>
  </si>
  <si>
    <t>M.Kothapalli</t>
  </si>
  <si>
    <t>Rathnagiri</t>
  </si>
  <si>
    <t>Kanakuru</t>
  </si>
  <si>
    <t>Dathithota</t>
  </si>
  <si>
    <t>Garudachedu</t>
  </si>
  <si>
    <t>P.Chinthakunta</t>
  </si>
  <si>
    <t>R.Krishnapuram</t>
  </si>
  <si>
    <t>Muthalur</t>
  </si>
  <si>
    <t>Bethamcherla-IV</t>
  </si>
  <si>
    <t>Chabolu</t>
  </si>
  <si>
    <t>K.Thimmapuram</t>
  </si>
  <si>
    <t>Sivapuram</t>
  </si>
  <si>
    <t>Chinthakunta</t>
  </si>
  <si>
    <t>Kocheruvu</t>
  </si>
  <si>
    <t>Bennur</t>
  </si>
  <si>
    <t>Lakkasamudram</t>
  </si>
  <si>
    <t>Meedivemula</t>
  </si>
  <si>
    <t>Mettupalli</t>
  </si>
  <si>
    <t>Mittakandala</t>
  </si>
  <si>
    <t>Kanala</t>
  </si>
  <si>
    <t>Bheemunipadu</t>
  </si>
  <si>
    <t>Kotapadu</t>
  </si>
  <si>
    <t>Mahadevapuram</t>
  </si>
  <si>
    <t>Polepalli</t>
  </si>
  <si>
    <t>Sathiwada</t>
  </si>
  <si>
    <t>Isukalapalem</t>
  </si>
  <si>
    <t>Killoi colony</t>
  </si>
  <si>
    <t>Calingapatnam</t>
  </si>
  <si>
    <t>Chinna Kamba</t>
  </si>
  <si>
    <t>Dabbapadu</t>
  </si>
  <si>
    <t>Amplam</t>
  </si>
  <si>
    <t>Chinakosta</t>
  </si>
  <si>
    <t>Korlam</t>
  </si>
  <si>
    <t>SSR Puram</t>
  </si>
  <si>
    <t>Akkivaram</t>
  </si>
  <si>
    <t>Ramavaram</t>
  </si>
  <si>
    <t>Jammu</t>
  </si>
  <si>
    <t>P.Lingavalasa</t>
  </si>
  <si>
    <t>G.Mulagam</t>
  </si>
  <si>
    <t>Mettapalli</t>
  </si>
  <si>
    <t>Seetharamapuram</t>
  </si>
  <si>
    <t>Somalingapuram</t>
  </si>
  <si>
    <t>G.Sivada</t>
  </si>
  <si>
    <t>Pedaburadipeta</t>
  </si>
  <si>
    <t>Amiti</t>
  </si>
  <si>
    <t>P.Chenneru</t>
  </si>
  <si>
    <t>J.D.Peta(T)</t>
  </si>
  <si>
    <t>Nalluru</t>
  </si>
  <si>
    <t>Katheru</t>
  </si>
  <si>
    <t>Draksharamam</t>
  </si>
  <si>
    <t>Tanukuwada</t>
  </si>
  <si>
    <t>Nedunuru</t>
  </si>
  <si>
    <t>Divili</t>
  </si>
  <si>
    <t>Chirayanam</t>
  </si>
  <si>
    <t>Goneda</t>
  </si>
  <si>
    <t>Chinthalamori</t>
  </si>
  <si>
    <t>K.O.Mallavaram</t>
  </si>
  <si>
    <t>Suryaraopeta</t>
  </si>
  <si>
    <t>Singampalli</t>
  </si>
  <si>
    <t>N.Kothapalli</t>
  </si>
  <si>
    <t>Vadapalem</t>
  </si>
  <si>
    <t>Dumpagadapa</t>
  </si>
  <si>
    <t>Kanakayalanka</t>
  </si>
  <si>
    <t>Dongapindi</t>
  </si>
  <si>
    <t>Kothapusalamarru</t>
  </si>
  <si>
    <t>Kallacheruvu</t>
  </si>
  <si>
    <t>Pathamupparu</t>
  </si>
  <si>
    <t>K.Pattiseema(T)</t>
  </si>
  <si>
    <t>Tilapudi</t>
  </si>
  <si>
    <t>Pathapadu</t>
  </si>
  <si>
    <t>Mudunuru</t>
  </si>
  <si>
    <t>Mulaparru</t>
  </si>
  <si>
    <t>Chivatam</t>
  </si>
  <si>
    <t>Satyawada</t>
  </si>
  <si>
    <t>Nadukuduru</t>
  </si>
  <si>
    <t>Arthamuru</t>
  </si>
  <si>
    <t>Pedatummidi</t>
  </si>
  <si>
    <t>Budavada</t>
  </si>
  <si>
    <t>Nellipudi</t>
  </si>
  <si>
    <t>Venduru</t>
  </si>
  <si>
    <t>Ghantasala</t>
  </si>
  <si>
    <t>Vinnakota</t>
  </si>
  <si>
    <t>K.Kothapalem</t>
  </si>
  <si>
    <t>Billapadu</t>
  </si>
  <si>
    <t>Gopavaram</t>
  </si>
  <si>
    <t>Vemulapalli</t>
  </si>
  <si>
    <t>Kommuru</t>
  </si>
  <si>
    <t>Makkapeta</t>
  </si>
  <si>
    <t>Meduru</t>
  </si>
  <si>
    <t>Hyderpeta</t>
  </si>
  <si>
    <t>Munipalle</t>
  </si>
  <si>
    <t>Narukullapadu</t>
  </si>
  <si>
    <t>Ilavaram</t>
  </si>
  <si>
    <t>Mutyalampadu</t>
  </si>
  <si>
    <t>Arepalli</t>
  </si>
  <si>
    <t>Nadimpalli</t>
  </si>
  <si>
    <t>Bayyavaram</t>
  </si>
  <si>
    <t>Chennayapalem</t>
  </si>
  <si>
    <t>Chinakakani</t>
  </si>
  <si>
    <t>Gottipadu</t>
  </si>
  <si>
    <t>Kunchanapalli</t>
  </si>
  <si>
    <t>Kamireddypadu</t>
  </si>
  <si>
    <t>Vengampalli</t>
  </si>
  <si>
    <t>Nagavolu</t>
  </si>
  <si>
    <t>Kalavalapudi</t>
  </si>
  <si>
    <t>Durgampalli</t>
  </si>
  <si>
    <t>Kurru</t>
  </si>
  <si>
    <t>Garimanapeta</t>
  </si>
  <si>
    <t>Saipeta</t>
  </si>
  <si>
    <t>Brahmanapalli</t>
  </si>
  <si>
    <t>Chenchuluru</t>
  </si>
  <si>
    <t>Irakam (Island)</t>
  </si>
  <si>
    <t>Venadu</t>
  </si>
  <si>
    <t>Bhimunivanipalem</t>
  </si>
  <si>
    <t>Vatembedu</t>
  </si>
  <si>
    <t>Gundupally</t>
  </si>
  <si>
    <t>Annareddypalem</t>
  </si>
  <si>
    <t>Penubarthi</t>
  </si>
  <si>
    <t>Tegacherla</t>
  </si>
  <si>
    <t>Donakonda</t>
  </si>
  <si>
    <t>Kothapalli</t>
  </si>
  <si>
    <t>Nanadanamaralla</t>
  </si>
  <si>
    <t>Devangapuri</t>
  </si>
  <si>
    <t>Ganjivaripali</t>
  </si>
  <si>
    <t>Pedakolukula</t>
  </si>
  <si>
    <t>Aynamukkala</t>
  </si>
  <si>
    <t>Nallaguntla</t>
  </si>
  <si>
    <t>Kanakalapalli</t>
  </si>
  <si>
    <t>Mittapalem</t>
  </si>
  <si>
    <t>Komarole</t>
  </si>
  <si>
    <t>Nallakunta</t>
  </si>
  <si>
    <t>Gurrapusala</t>
  </si>
  <si>
    <t>Govindareddypalli</t>
  </si>
  <si>
    <t>T.Sandravaripalli</t>
  </si>
  <si>
    <t>Pollavolu</t>
  </si>
  <si>
    <t>M.K.Palli</t>
  </si>
  <si>
    <t>Desuruagraharam</t>
  </si>
  <si>
    <t>Machireddygaripalli</t>
  </si>
  <si>
    <t>Paidiri</t>
  </si>
  <si>
    <t>Mallela</t>
  </si>
  <si>
    <t>Siddavaram</t>
  </si>
  <si>
    <t>Thirupalli</t>
  </si>
  <si>
    <t>Peruru</t>
  </si>
  <si>
    <t>Boyanapalli</t>
  </si>
  <si>
    <t>Pudi</t>
  </si>
  <si>
    <t>Balaganganapalli</t>
  </si>
  <si>
    <t>Tekumanda</t>
  </si>
  <si>
    <t>Sriharipuram</t>
  </si>
  <si>
    <t>L.K.P.Vooru</t>
  </si>
  <si>
    <t>Peddavallagatturu</t>
  </si>
  <si>
    <t>Pulikallu</t>
  </si>
  <si>
    <t>Saginekuppam</t>
  </si>
  <si>
    <t>Gangalakunta</t>
  </si>
  <si>
    <t>Manepalli</t>
  </si>
  <si>
    <t>Naidupalem</t>
  </si>
  <si>
    <t>Maguturu</t>
  </si>
  <si>
    <t>R Kothapalli</t>
  </si>
  <si>
    <t>Madirebylu</t>
  </si>
  <si>
    <t>Yellavattula</t>
  </si>
  <si>
    <t>Komaragiripatnam-2</t>
  </si>
  <si>
    <t>Sri Rangapatnam-1</t>
  </si>
  <si>
    <t>Peddipalem-1</t>
  </si>
  <si>
    <t>Dugrada-1</t>
  </si>
  <si>
    <t xml:space="preserve">Uppalapadu (R) </t>
  </si>
  <si>
    <t xml:space="preserve">DISTRICT : SRIKAKULAM </t>
  </si>
  <si>
    <t xml:space="preserve">DISTRICT : VIZIANAGARAM </t>
  </si>
  <si>
    <t>DISTRICT : VISAKHAPATNAM</t>
  </si>
  <si>
    <t>DISTRICT : EAST GODAVARI</t>
  </si>
  <si>
    <t>DISTRICT : WEST GODAVARI</t>
  </si>
  <si>
    <t>DISTRICT : KRISHNA</t>
  </si>
  <si>
    <t>DISTRICT : GUNTUR</t>
  </si>
  <si>
    <t>DISTRICT : NELLORE</t>
  </si>
  <si>
    <t>DISTRICT : PRAKASAM</t>
  </si>
  <si>
    <t>DISTRICT : CHITTOOR</t>
  </si>
  <si>
    <t>DISTRICT : KADAPA</t>
  </si>
  <si>
    <t>DISTRICT : ANANTAPUR</t>
  </si>
  <si>
    <t>DISTRICT : KURNOOL</t>
  </si>
  <si>
    <t>Administrative sanction amount
(Rs.in lakhs)</t>
  </si>
  <si>
    <t>Sub-total</t>
  </si>
  <si>
    <t>GRAND TOTAL</t>
  </si>
  <si>
    <t>Pedduru</t>
  </si>
  <si>
    <t>Mahanandi (M), Gangavaram</t>
  </si>
  <si>
    <t>Latchampeta</t>
  </si>
  <si>
    <t>Status of works</t>
  </si>
  <si>
    <t>Expenditure 
(Rs.in lakes)</t>
  </si>
  <si>
    <t>Karumanchi</t>
  </si>
  <si>
    <t>Kotturu</t>
  </si>
  <si>
    <t>Kandilakunta</t>
  </si>
  <si>
    <t>Bhadrirajupalem</t>
  </si>
  <si>
    <t>Work to be started</t>
  </si>
  <si>
    <t>Work is in progress</t>
  </si>
  <si>
    <t xml:space="preserve">Site problem </t>
  </si>
  <si>
    <t>6 works to ITDA.</t>
  </si>
  <si>
    <t>-</t>
  </si>
  <si>
    <t>P.Kammavaripalli</t>
  </si>
  <si>
    <t>Settipalli</t>
  </si>
  <si>
    <t>Inagalore</t>
  </si>
  <si>
    <t>S.Thammidepalli</t>
  </si>
  <si>
    <t>Dampetla</t>
  </si>
  <si>
    <t>Nagaruru</t>
  </si>
  <si>
    <t>Jammidintakuru</t>
  </si>
  <si>
    <t>E-Ramireddygari palli</t>
  </si>
  <si>
    <t>1 No. Revised Administrative approval requested.</t>
  </si>
  <si>
    <t>1 No. RA awaited.</t>
  </si>
  <si>
    <t>1 No. deleted.</t>
  </si>
  <si>
    <t>Tender stage</t>
  </si>
  <si>
    <t>Vullipalem</t>
  </si>
  <si>
    <t>Cherukuvaripalli</t>
  </si>
  <si>
    <t>Tangutoor</t>
  </si>
  <si>
    <t>Laxmipet</t>
  </si>
  <si>
    <t>Sub-centre work at Motukur was entrusted to PR Dept. and they have taken up the work.</t>
  </si>
  <si>
    <t>1 No. Location change.</t>
  </si>
  <si>
    <t xml:space="preserve">Construction of (366)  Sub-Centre Building  
for the year 2010-11 under NRHM </t>
  </si>
  <si>
    <t>Work completed</t>
  </si>
  <si>
    <t>Kotamangapuram</t>
  </si>
  <si>
    <t>Work not taken up</t>
  </si>
  <si>
    <t>RAS requested for 16 works and 4 recently proposed for RAS.</t>
  </si>
  <si>
    <t>D.Vempenta</t>
  </si>
  <si>
    <t>Utukuru</t>
  </si>
  <si>
    <t>Karatampadu</t>
  </si>
  <si>
    <t>Construction of (366) Sub-centre buildings for the year 2010-11</t>
  </si>
  <si>
    <t>Pedasanagallu</t>
  </si>
  <si>
    <t>---</t>
  </si>
  <si>
    <t>Mallapalem</t>
  </si>
  <si>
    <t>Mannetikota</t>
  </si>
  <si>
    <t>Meenavalluru</t>
  </si>
  <si>
    <t xml:space="preserve">Kopparru  </t>
  </si>
  <si>
    <t>Narwaboinapalli</t>
  </si>
  <si>
    <t>RRB Puram
(Kondachilakam)</t>
  </si>
  <si>
    <t>Mathumuru (Thangalam)</t>
  </si>
  <si>
    <t>Gottipalli</t>
  </si>
  <si>
    <t>Chinnabagga</t>
  </si>
  <si>
    <t>Mulapadu(Pulluru)</t>
  </si>
  <si>
    <t>Ramanagaram (Kowthavaram)</t>
  </si>
  <si>
    <t>Daliparru (Gudlavalluru-II)</t>
  </si>
  <si>
    <t>31.08.2013</t>
  </si>
  <si>
    <t xml:space="preserve">(Nallguttapalli) Alladupalli  </t>
  </si>
  <si>
    <t>30.09.2013</t>
  </si>
  <si>
    <t>Sl.
No</t>
  </si>
  <si>
    <t>Name of District</t>
  </si>
  <si>
    <t>Block/Mandal</t>
  </si>
  <si>
    <t>Name of Centre</t>
  </si>
  <si>
    <t>Date/Month of Work sanctioned</t>
  </si>
  <si>
    <t>Financial Progress</t>
  </si>
  <si>
    <t xml:space="preserve">Name of Execution agency </t>
  </si>
  <si>
    <t>Physical Progress</t>
  </si>
  <si>
    <t>Expenditure (Rs. In lakhs)</t>
  </si>
  <si>
    <t>If complete - Date/Month of Work Completion</t>
  </si>
  <si>
    <t>If not completed -Stage of Progress</t>
  </si>
  <si>
    <t xml:space="preserve">Tentative date of completion </t>
  </si>
  <si>
    <t xml:space="preserve">09.12.2010 </t>
  </si>
  <si>
    <t>Polaki</t>
  </si>
  <si>
    <t>L.N.Peta</t>
  </si>
  <si>
    <t>Sreekurmam</t>
  </si>
  <si>
    <t>Gara</t>
  </si>
  <si>
    <t>Siripuram</t>
  </si>
  <si>
    <t>Sompeta</t>
  </si>
  <si>
    <t>Mandasa</t>
  </si>
  <si>
    <t>Bhamini</t>
  </si>
  <si>
    <t>Hiramandalam</t>
  </si>
  <si>
    <t>30.6.2013</t>
  </si>
  <si>
    <t>S.Kota</t>
  </si>
  <si>
    <t>..do..</t>
  </si>
  <si>
    <t>L.Kota</t>
  </si>
  <si>
    <t>Vepada</t>
  </si>
  <si>
    <t>Gantyada</t>
  </si>
  <si>
    <t>Nellimarla</t>
  </si>
  <si>
    <t>Cheepurupalli</t>
  </si>
  <si>
    <t>Dathirajeru</t>
  </si>
  <si>
    <t>Kurupam</t>
  </si>
  <si>
    <t>Merakamudidham</t>
  </si>
  <si>
    <t>Komarada</t>
  </si>
  <si>
    <t>Gurla</t>
  </si>
  <si>
    <t>Denkada</t>
  </si>
  <si>
    <t>Jiyyammavalasa</t>
  </si>
  <si>
    <t>Pachipenta</t>
  </si>
  <si>
    <t>Salur</t>
  </si>
  <si>
    <t>15.03.13</t>
  </si>
  <si>
    <t xml:space="preserve">Madugula </t>
  </si>
  <si>
    <t>19.09.11</t>
  </si>
  <si>
    <t>Ramachandrapuram</t>
  </si>
  <si>
    <t>Kapileswarapuram</t>
  </si>
  <si>
    <t>Rajahmundry rural</t>
  </si>
  <si>
    <t>Allavaram</t>
  </si>
  <si>
    <t>Kajuluru</t>
  </si>
  <si>
    <t>Inavilli</t>
  </si>
  <si>
    <t>Peddapuram</t>
  </si>
  <si>
    <t>Katrenikona</t>
  </si>
  <si>
    <t>Kirlampudi</t>
  </si>
  <si>
    <t>Korukonda</t>
  </si>
  <si>
    <t>Malkipuram</t>
  </si>
  <si>
    <t>Tuni</t>
  </si>
  <si>
    <t>Kakinada rural</t>
  </si>
  <si>
    <t>Prathipadu</t>
  </si>
  <si>
    <t>Rangampeta</t>
  </si>
  <si>
    <t>Uppalaguptham</t>
  </si>
  <si>
    <t>Kothapeta</t>
  </si>
  <si>
    <t>Gollaprolu</t>
  </si>
  <si>
    <t>M/s Bhavana Constructions, Kakinada.</t>
  </si>
  <si>
    <t>31.12.2012</t>
  </si>
  <si>
    <t>28.02.2012</t>
  </si>
  <si>
    <t>30.04.2013</t>
  </si>
  <si>
    <t>17.04.2012</t>
  </si>
  <si>
    <t>10.04.2012</t>
  </si>
  <si>
    <t>30.04.2012</t>
  </si>
  <si>
    <t>10.01.2012</t>
  </si>
  <si>
    <t>Columns upto roof slab laid.  Work stopped due to Hon'ble High court stay.</t>
  </si>
  <si>
    <t>30.06.2013</t>
  </si>
  <si>
    <t>21.12.2011</t>
  </si>
  <si>
    <t>06.06.2012</t>
  </si>
  <si>
    <t>20.01.2012</t>
  </si>
  <si>
    <t>31.05.2013</t>
  </si>
  <si>
    <t>31.01.2012</t>
  </si>
  <si>
    <t>31.07.2013</t>
  </si>
  <si>
    <t>AKIVEEDU</t>
  </si>
  <si>
    <t>YALAMANCHILI</t>
  </si>
  <si>
    <t>BHIMAVARAM</t>
  </si>
  <si>
    <t>K.V.Kota</t>
  </si>
  <si>
    <t>NARASAPURAM</t>
  </si>
  <si>
    <t xml:space="preserve">Polavaram </t>
  </si>
  <si>
    <t xml:space="preserve">PALAKOLLU </t>
  </si>
  <si>
    <t>MOGALTHURU</t>
  </si>
  <si>
    <t>PENTAPADU</t>
  </si>
  <si>
    <t>PENUGONDA</t>
  </si>
  <si>
    <t>UNDRAJAVARAM</t>
  </si>
  <si>
    <t>30.05.2013</t>
  </si>
  <si>
    <t>S.V.Bhagavan Rao</t>
  </si>
  <si>
    <t>31.03.2013</t>
  </si>
  <si>
    <t>Sri.T.Mallaiah</t>
  </si>
  <si>
    <t>Sri.Gokaraju Venkata Rao</t>
  </si>
  <si>
    <t>Sri.S.Ramakrishna Reddy</t>
  </si>
  <si>
    <t>Sri G.Venkateswararao</t>
  </si>
  <si>
    <t>Nuzvid</t>
  </si>
  <si>
    <t>Mopideevi</t>
  </si>
  <si>
    <t>Sagguru</t>
  </si>
  <si>
    <t>Challapalli</t>
  </si>
  <si>
    <t>Koduru</t>
  </si>
  <si>
    <t>Thotlavalluru</t>
  </si>
  <si>
    <t>Gantasala</t>
  </si>
  <si>
    <t>Gudlavalleru</t>
  </si>
  <si>
    <t>Gudiwada</t>
  </si>
  <si>
    <t>Mylavaram</t>
  </si>
  <si>
    <t>Ch.Ratnakara Rao, Nuzvid</t>
  </si>
  <si>
    <t>Bapatla(M)</t>
  </si>
  <si>
    <t>Ponnuru(M)</t>
  </si>
  <si>
    <t>Amaravathi(M)</t>
  </si>
  <si>
    <t>Bhattiprolu(M)</t>
  </si>
  <si>
    <t>Dachepalli.</t>
  </si>
  <si>
    <t>Cherukupalli(M)</t>
  </si>
  <si>
    <t>Krosuru(M)</t>
  </si>
  <si>
    <t>Machavaram(M)</t>
  </si>
  <si>
    <t>Rajepalem(M)</t>
  </si>
  <si>
    <t>Mangalagiri(M)</t>
  </si>
  <si>
    <t>Tadepalli(M)</t>
  </si>
  <si>
    <t>Savalyapuram(M)</t>
  </si>
  <si>
    <t>Prathipadu(M)</t>
  </si>
  <si>
    <t>Macherla(M)</t>
  </si>
  <si>
    <t>Durgi(M)</t>
  </si>
  <si>
    <t>Veldurthi(M)</t>
  </si>
  <si>
    <t>Sri K.Murali Krishna</t>
  </si>
  <si>
    <t>Sri R.Radha Krishna Murthy.</t>
  </si>
  <si>
    <t xml:space="preserve">Sri K.Srinivasu, </t>
  </si>
  <si>
    <t>Sri N.Bala Kotaiah</t>
  </si>
  <si>
    <t>Sri M.Yeleswara Reddy</t>
  </si>
  <si>
    <t>31-7-13</t>
  </si>
  <si>
    <t>20-2-13</t>
  </si>
  <si>
    <t>20-6-12</t>
  </si>
  <si>
    <t>30-9-12</t>
  </si>
  <si>
    <t>Sri O.Srinivasa Rao.</t>
  </si>
  <si>
    <t>Sri A.Chennakesava Reddy.</t>
  </si>
  <si>
    <t>25-4-13</t>
  </si>
  <si>
    <t>31-7-2013</t>
  </si>
  <si>
    <t>Yerragondapalem</t>
  </si>
  <si>
    <t>Pullalacheruvu</t>
  </si>
  <si>
    <t>Giddalur</t>
  </si>
  <si>
    <t>Thripuranthakam</t>
  </si>
  <si>
    <t>Dornala</t>
  </si>
  <si>
    <t>Besthavaripeta</t>
  </si>
  <si>
    <t>Kanigiri</t>
  </si>
  <si>
    <t>C.S.Puram</t>
  </si>
  <si>
    <t>Chirala</t>
  </si>
  <si>
    <t>Komarolu</t>
  </si>
  <si>
    <t>Singarayakonda</t>
  </si>
  <si>
    <t>20.6.2013</t>
  </si>
  <si>
    <t>14.12.2011</t>
  </si>
  <si>
    <t>6.12.2011</t>
  </si>
  <si>
    <t>Anantha sagaram</t>
  </si>
  <si>
    <t>V.giri</t>
  </si>
  <si>
    <t>Udayagiri</t>
  </si>
  <si>
    <t>Vinjamur</t>
  </si>
  <si>
    <t>Kondpuram</t>
  </si>
  <si>
    <t>Atmakur</t>
  </si>
  <si>
    <t>Marripadu</t>
  </si>
  <si>
    <t>Rapur</t>
  </si>
  <si>
    <t>Tada</t>
  </si>
  <si>
    <t>Sullurpet</t>
  </si>
  <si>
    <t>Kavali</t>
  </si>
  <si>
    <t>Irala</t>
  </si>
  <si>
    <t>Kalikiri</t>
  </si>
  <si>
    <t>Nagari</t>
  </si>
  <si>
    <t>Somala</t>
  </si>
  <si>
    <t>Nimmanapalli</t>
  </si>
  <si>
    <t>Nindraq</t>
  </si>
  <si>
    <t>P.T.M.</t>
  </si>
  <si>
    <t>Peddamandyam</t>
  </si>
  <si>
    <t>Penumur</t>
  </si>
  <si>
    <t>Pulicherla</t>
  </si>
  <si>
    <t>Renigunta</t>
  </si>
  <si>
    <t>Santhipuram</t>
  </si>
  <si>
    <t>Thottambedu</t>
  </si>
  <si>
    <t>G.D. Nellore</t>
  </si>
  <si>
    <t>Bangarupalem</t>
  </si>
  <si>
    <t>Ramakuppam</t>
  </si>
  <si>
    <t>Vijayapuram</t>
  </si>
  <si>
    <t>Peddapanjani</t>
  </si>
  <si>
    <t>KVB Puram</t>
  </si>
  <si>
    <t>Sri. Jaya Chandra Naidu</t>
  </si>
  <si>
    <t>05-11-12</t>
  </si>
  <si>
    <t>Sri. P. Sudhakar</t>
  </si>
  <si>
    <t>30-12-12</t>
  </si>
  <si>
    <t>Sri. M. Chandra Sekhar Reddy</t>
  </si>
  <si>
    <t>08-06-12</t>
  </si>
  <si>
    <t>11-09-11</t>
  </si>
  <si>
    <t>Sri. M. Bhaskar Reddy</t>
  </si>
  <si>
    <t>10-05-12</t>
  </si>
  <si>
    <t>Sri. T. Surendra Naidu</t>
  </si>
  <si>
    <t>10-09-11</t>
  </si>
  <si>
    <t>Sri. K. Reddeppa Reddy</t>
  </si>
  <si>
    <t>17-07-13</t>
  </si>
  <si>
    <t>Sri. C. Venkateswara Reddy</t>
  </si>
  <si>
    <t>09-12-11</t>
  </si>
  <si>
    <t>Sri. V. Ramesh Babu</t>
  </si>
  <si>
    <t>09-09-11</t>
  </si>
  <si>
    <t>Sri. N. Ashok Reddy</t>
  </si>
  <si>
    <t>16-05-12</t>
  </si>
  <si>
    <t>Sri. G. Munaswamy</t>
  </si>
  <si>
    <t>18-06-12</t>
  </si>
  <si>
    <t>M/s. chandu Constructions.</t>
  </si>
  <si>
    <t>12-11-11</t>
  </si>
  <si>
    <t>Sri. K. Govinda Rajulu</t>
  </si>
  <si>
    <t>06-12-11</t>
  </si>
  <si>
    <t>Sri. C. Murali Mohan</t>
  </si>
  <si>
    <t>10-11-11</t>
  </si>
  <si>
    <t>18-07-13</t>
  </si>
  <si>
    <t>11-11-11</t>
  </si>
  <si>
    <t>05-12-11</t>
  </si>
  <si>
    <t>10-12-11</t>
  </si>
  <si>
    <t>30-12-11</t>
  </si>
  <si>
    <t>Sri. Munichandra Reddy,</t>
  </si>
  <si>
    <t>Kambadur</t>
  </si>
  <si>
    <t>Penukonda</t>
  </si>
  <si>
    <t>Tadimarri</t>
  </si>
  <si>
    <t>Kanekal</t>
  </si>
  <si>
    <t>Peddavadugur</t>
  </si>
  <si>
    <t>Agali</t>
  </si>
  <si>
    <t>Rolla</t>
  </si>
  <si>
    <t xml:space="preserve">Amarapuram </t>
  </si>
  <si>
    <t>Bathalapalli</t>
  </si>
  <si>
    <t>Puttaparthy</t>
  </si>
  <si>
    <t>Amadaguru</t>
  </si>
  <si>
    <t>Setturu</t>
  </si>
  <si>
    <t>Kundurpi</t>
  </si>
  <si>
    <t>Putluru</t>
  </si>
  <si>
    <t>N.P.Kunta</t>
  </si>
  <si>
    <t>Roddam</t>
  </si>
  <si>
    <t>Gudibanda</t>
  </si>
  <si>
    <t>Bukkapatnam</t>
  </si>
  <si>
    <t xml:space="preserve">Atmakur </t>
  </si>
  <si>
    <t>Beluguppa</t>
  </si>
  <si>
    <t>Madakasira</t>
  </si>
  <si>
    <t>Yadiki</t>
  </si>
  <si>
    <t>Sri.R.Hanumantha Reddy.</t>
  </si>
  <si>
    <t>Sri.N.Bala Krishna.</t>
  </si>
  <si>
    <t>18-1-2013</t>
  </si>
  <si>
    <t>Sri.G.Rajagopal Naidu.</t>
  </si>
  <si>
    <t>29-11-2011</t>
  </si>
  <si>
    <t>15-8-2012</t>
  </si>
  <si>
    <t>Sri.T.Darshan.</t>
  </si>
  <si>
    <t>28-11-2012</t>
  </si>
  <si>
    <t>Sri.B.Pulla Reddy.</t>
  </si>
  <si>
    <t>10-6-2013</t>
  </si>
  <si>
    <t>Sri.B.Muthyalappa.</t>
  </si>
  <si>
    <t>14-3-2012</t>
  </si>
  <si>
    <t>Sri.D.Venkatadri.</t>
  </si>
  <si>
    <t>26-11-2011</t>
  </si>
  <si>
    <t xml:space="preserve">Sri.V.Narendra Reddy </t>
  </si>
  <si>
    <t>31-3-2012</t>
  </si>
  <si>
    <t>30-4-2012</t>
  </si>
  <si>
    <t>Sri.I.Govinda Naik.</t>
  </si>
  <si>
    <t>31-3-2013</t>
  </si>
  <si>
    <t>1-6-2011</t>
  </si>
  <si>
    <t>Sri.M.Mohammad Basha.</t>
  </si>
  <si>
    <t>23-2-2012</t>
  </si>
  <si>
    <t>Sri.B.Sivaiah.</t>
  </si>
  <si>
    <t>24-3-2012</t>
  </si>
  <si>
    <t>Sri.K.Suryanarayana Reddy</t>
  </si>
  <si>
    <t>30-6-2012</t>
  </si>
  <si>
    <t>Sri.M.V.Bhaskar Reddy.</t>
  </si>
  <si>
    <t>S.Chandra Sekhar, Duvvur</t>
  </si>
  <si>
    <t>N.Krishna Reddy, Badvel</t>
  </si>
  <si>
    <t>N.Kulai Reddy, Mydukur</t>
  </si>
  <si>
    <t>P.Nagamuni Chennur</t>
  </si>
  <si>
    <t>Allagadda</t>
  </si>
  <si>
    <t xml:space="preserve">Rudravaram </t>
  </si>
  <si>
    <t>D. Venipenta</t>
  </si>
  <si>
    <t>Nandyal</t>
  </si>
  <si>
    <t>Jupadubunglow</t>
  </si>
  <si>
    <t xml:space="preserve">Owk </t>
  </si>
  <si>
    <t>Pamulapadu</t>
  </si>
  <si>
    <t>Sanjamala</t>
  </si>
  <si>
    <t>Koilakuntla</t>
  </si>
  <si>
    <t xml:space="preserve">Sirivella </t>
  </si>
  <si>
    <t xml:space="preserve">Daivamdinne </t>
  </si>
  <si>
    <t>Krishnagiri</t>
  </si>
  <si>
    <t>Orvakal</t>
  </si>
  <si>
    <t>Halaharvi</t>
  </si>
  <si>
    <t>Dhone</t>
  </si>
  <si>
    <t>Mahanandi</t>
  </si>
  <si>
    <t>B.Manohar Rao</t>
  </si>
  <si>
    <t>20.12.2012</t>
  </si>
  <si>
    <t>S.B.Venkata Reddy</t>
  </si>
  <si>
    <t>M.Sanjeeva Rayudu</t>
  </si>
  <si>
    <t>14.02.2012</t>
  </si>
  <si>
    <t>31.10.2012</t>
  </si>
  <si>
    <t>M.Gurrappa</t>
  </si>
  <si>
    <t>A.Syed Hussain</t>
  </si>
  <si>
    <t>30.07.2013</t>
  </si>
  <si>
    <t>30.09.2012</t>
  </si>
  <si>
    <t>20.02.2013</t>
  </si>
  <si>
    <t>B.Manohara Rao</t>
  </si>
  <si>
    <t>24.12.2012</t>
  </si>
  <si>
    <t>J.V.Narayana Reddy</t>
  </si>
  <si>
    <t>06.12.2011</t>
  </si>
  <si>
    <t>V.Krishna</t>
  </si>
  <si>
    <t>05.02.2012</t>
  </si>
  <si>
    <t>G.K.Venganna</t>
  </si>
  <si>
    <t>27.03.2012</t>
  </si>
  <si>
    <t>05.02.2013</t>
  </si>
  <si>
    <t>P.Dasaratha Rami Reddy</t>
  </si>
  <si>
    <t>V.Hanumadas</t>
  </si>
  <si>
    <t>30.10.2012</t>
  </si>
  <si>
    <t>07.02.2012</t>
  </si>
  <si>
    <t>S.Venkatrami Reddy</t>
  </si>
  <si>
    <t>02.03.2012</t>
  </si>
  <si>
    <t>-do-</t>
  </si>
  <si>
    <t>30-10-2012</t>
  </si>
  <si>
    <t xml:space="preserve">Pullampeta </t>
  </si>
  <si>
    <t xml:space="preserve">Sambepalli </t>
  </si>
  <si>
    <t>M/s Elixir Met Form Pvt.ltd, Hyd</t>
  </si>
  <si>
    <t>Jaggayyapeta</t>
  </si>
  <si>
    <t>Mudinepalli</t>
  </si>
  <si>
    <t>Movva</t>
  </si>
  <si>
    <t>Kruthivennu</t>
  </si>
  <si>
    <t>Vuyyuru</t>
  </si>
  <si>
    <t>Bantumilli</t>
  </si>
  <si>
    <t>Pamidimukkala</t>
  </si>
  <si>
    <t>Musunuru</t>
  </si>
  <si>
    <t>PEDAPADU</t>
  </si>
  <si>
    <t>16.01.2013</t>
  </si>
  <si>
    <t xml:space="preserve">J.V.Krishna Yadav,              </t>
  </si>
  <si>
    <t>26.03.13</t>
  </si>
  <si>
    <t>22.10.12</t>
  </si>
  <si>
    <t xml:space="preserve"> 9.8.2012</t>
  </si>
  <si>
    <t xml:space="preserve"> 19.2.2013.</t>
  </si>
  <si>
    <t xml:space="preserve"> 19.10.2012</t>
  </si>
  <si>
    <t xml:space="preserve">  8.10.2012</t>
  </si>
  <si>
    <t xml:space="preserve">  10.10.2012</t>
  </si>
  <si>
    <t xml:space="preserve"> 25.10.2012</t>
  </si>
  <si>
    <t xml:space="preserve">A.Chinnam Naidu, </t>
  </si>
  <si>
    <t xml:space="preserve">K.Srinivasu, </t>
  </si>
  <si>
    <t xml:space="preserve">P.Parvatheswara Rao, </t>
  </si>
  <si>
    <t>M.V.Ramana Murthy,</t>
  </si>
  <si>
    <t xml:space="preserve">G.Nageswara Rao, </t>
  </si>
  <si>
    <t xml:space="preserve">Sri K.Chandra Naidu, </t>
  </si>
  <si>
    <t xml:space="preserve">09.12.10 </t>
  </si>
  <si>
    <t xml:space="preserve">R.V. Srinivasa Rao, </t>
  </si>
  <si>
    <t xml:space="preserve">M/s Sri Venkateswara </t>
  </si>
  <si>
    <t xml:space="preserve">Y.Lakshmana Rao, </t>
  </si>
  <si>
    <t xml:space="preserve">S.V.Bhagavan Rao, </t>
  </si>
  <si>
    <t>Sri G.Venkata Rao</t>
  </si>
  <si>
    <t>Sri.G.Srinivasa Reddy</t>
  </si>
  <si>
    <t>Sri.Y.Lakshmana Rao</t>
  </si>
  <si>
    <t xml:space="preserve">Sri B.Madhu babu, </t>
  </si>
  <si>
    <t xml:space="preserve">Sri P.Lakshma Reddy, </t>
  </si>
  <si>
    <t xml:space="preserve">Sri.P.VenkataReddy, </t>
  </si>
  <si>
    <t xml:space="preserve">Sri Sai Harijan </t>
  </si>
  <si>
    <t xml:space="preserve">K.Jagannatha Reddy, </t>
  </si>
  <si>
    <t xml:space="preserve">S.Krishnarjuna Reddy, </t>
  </si>
  <si>
    <t>B.V.Subba Reddy,</t>
  </si>
  <si>
    <t xml:space="preserve">O.Vijaya Baskhar Reddy, </t>
  </si>
  <si>
    <t xml:space="preserve"> 07/2012</t>
  </si>
  <si>
    <t xml:space="preserve">A.Srinivasula, </t>
  </si>
  <si>
    <t xml:space="preserve"> 22.05.2013</t>
  </si>
  <si>
    <t>Alankanpalli</t>
  </si>
  <si>
    <t xml:space="preserve">K.Reddappa Reddy, </t>
  </si>
  <si>
    <t>10.06.2012</t>
  </si>
  <si>
    <t>09.07.2012</t>
  </si>
  <si>
    <t xml:space="preserve"> 08/2012</t>
  </si>
  <si>
    <t xml:space="preserve"> 09/2012</t>
  </si>
  <si>
    <t xml:space="preserve"> 12/2012</t>
  </si>
  <si>
    <t xml:space="preserve"> 04.04.2013</t>
  </si>
  <si>
    <t xml:space="preserve"> 01.08.2013</t>
  </si>
  <si>
    <t xml:space="preserve">B. Raja Sekhar Reddy, </t>
  </si>
  <si>
    <t xml:space="preserve">K.V.Ramana Reddy,  </t>
  </si>
  <si>
    <t xml:space="preserve">Havila Infrastructure, </t>
  </si>
  <si>
    <t xml:space="preserve">C.Venkata Subba Reddy, </t>
  </si>
  <si>
    <t>Sri B.Madhu babu</t>
  </si>
  <si>
    <t xml:space="preserve">M/s.Sri Sashi </t>
  </si>
  <si>
    <t>Sri V.Sundaraiah</t>
  </si>
  <si>
    <t>Sri.V.Krishnamohan reddy</t>
  </si>
  <si>
    <t xml:space="preserve">M/s. chandu </t>
  </si>
  <si>
    <t>M/s. Seshachala</t>
  </si>
  <si>
    <t xml:space="preserve">M/s. Prasad </t>
  </si>
  <si>
    <t>Sri.N.Ramudu,</t>
  </si>
  <si>
    <t>M/s.Nandan</t>
  </si>
  <si>
    <t>Sri.G.Jayappa,</t>
  </si>
  <si>
    <t xml:space="preserve">D.Chandra Sekhar, </t>
  </si>
  <si>
    <t>M.Yesurathnam</t>
  </si>
  <si>
    <t xml:space="preserve">P.Narapureddy </t>
  </si>
  <si>
    <t>P.Srinivasulu</t>
  </si>
  <si>
    <t>N.Sahadeva Reddy</t>
  </si>
  <si>
    <t>S.Gopal Reddy</t>
  </si>
  <si>
    <t xml:space="preserve">M/s Surya </t>
  </si>
  <si>
    <t>K. Raj kumar</t>
  </si>
  <si>
    <t>M/s Sri Venkateswara</t>
  </si>
  <si>
    <t>D. Sriram suryanarayana</t>
  </si>
  <si>
    <t>Ch. Gopal</t>
  </si>
  <si>
    <t>K. Balakrishna</t>
  </si>
  <si>
    <t>N. Srinivasa Rao</t>
  </si>
  <si>
    <t>T.S.R. Swamy</t>
  </si>
  <si>
    <t>P.V. Swamy</t>
  </si>
  <si>
    <t>N.Prasada Rao</t>
  </si>
  <si>
    <t>R.S.Santharam</t>
  </si>
  <si>
    <t>K. Muralikrishna</t>
  </si>
  <si>
    <t>M/s Bhavana</t>
  </si>
  <si>
    <t>N. Srinivasa Rao,</t>
  </si>
  <si>
    <t>Ch.Ratnakara Rao</t>
  </si>
  <si>
    <t>Sri K.Sambasiva Rao</t>
  </si>
  <si>
    <t>S.V.Koteswararao</t>
  </si>
  <si>
    <t>Sri A.Subba Rao</t>
  </si>
  <si>
    <t>SKLM</t>
  </si>
  <si>
    <t>VZM</t>
  </si>
  <si>
    <t>KRI</t>
  </si>
  <si>
    <t>NLR</t>
  </si>
  <si>
    <t>CTR</t>
  </si>
  <si>
    <t>ATP</t>
  </si>
  <si>
    <t>WG</t>
  </si>
  <si>
    <t xml:space="preserve"> M/s. Vijayabhanu</t>
  </si>
  <si>
    <t>VSP</t>
  </si>
  <si>
    <t>EG</t>
  </si>
  <si>
    <t>PKSM</t>
  </si>
  <si>
    <t>K.V.K. Reddy</t>
  </si>
  <si>
    <t>25-09-2012</t>
  </si>
  <si>
    <t>A. Niranjan Reddy</t>
  </si>
  <si>
    <t>23-03-2013</t>
  </si>
  <si>
    <t>L. Rama Siva Reddy</t>
  </si>
  <si>
    <t>B. Ramesh Babu</t>
  </si>
  <si>
    <t>L. Lakshmi Reddy</t>
  </si>
  <si>
    <t>K. Ramesh</t>
  </si>
  <si>
    <t>J. Pullaiah</t>
  </si>
  <si>
    <t>24-11-2012</t>
  </si>
  <si>
    <t>Ch. Venkates-warlu Reddy</t>
  </si>
  <si>
    <t>20-03-2013</t>
  </si>
  <si>
    <t>28-03-2012</t>
  </si>
  <si>
    <t>Ch. Satish</t>
  </si>
  <si>
    <t>K. Rama chandra Reddy</t>
  </si>
  <si>
    <t>12-06-2012</t>
  </si>
  <si>
    <t>05-07-2012</t>
  </si>
  <si>
    <t>P. Mahaboob Basha</t>
  </si>
  <si>
    <t>09.12.10</t>
  </si>
  <si>
    <t>Construction of 366 Sub-Centres under NRHM</t>
  </si>
  <si>
    <t xml:space="preserve">09.12.2010  </t>
  </si>
  <si>
    <t>GNT</t>
  </si>
  <si>
    <t>YSR</t>
  </si>
  <si>
    <t>KNL</t>
  </si>
  <si>
    <t>Finishings are in progress</t>
  </si>
  <si>
    <t>25.09.2011</t>
  </si>
  <si>
    <t>Add establishment charges@ 7%</t>
  </si>
  <si>
    <t>TOTAL :</t>
  </si>
  <si>
    <t>31.01.2014</t>
  </si>
  <si>
    <t xml:space="preserve"> Lakkidam 
(Thadipudi)</t>
  </si>
  <si>
    <t>31/01/2014</t>
  </si>
  <si>
    <t>30.10.2013</t>
  </si>
  <si>
    <t>RAS to be received</t>
  </si>
  <si>
    <t>31.07.2014</t>
  </si>
  <si>
    <t>31.03.2014</t>
  </si>
  <si>
    <t>30.06.2014</t>
  </si>
  <si>
    <t>15.02.2014</t>
  </si>
  <si>
    <t>Sri K.Sardar Naik, Contractor,</t>
  </si>
  <si>
    <t xml:space="preserve">M/s Bindu Transmissions &amp; Projects Pvt Ltd, Hyderabad </t>
  </si>
  <si>
    <t>Sri V.Krishnamohan reddy</t>
  </si>
  <si>
    <t>07.12.12.</t>
  </si>
  <si>
    <t>18.12.12</t>
  </si>
  <si>
    <t>26.12.13</t>
  </si>
  <si>
    <t>30.01.14</t>
  </si>
  <si>
    <t xml:space="preserve">30.08.12 </t>
  </si>
  <si>
    <t xml:space="preserve">24.12.12 </t>
  </si>
  <si>
    <t xml:space="preserve">27.06.13 </t>
  </si>
  <si>
    <t>30.03.14</t>
  </si>
  <si>
    <t>26.06.13</t>
  </si>
  <si>
    <t>03.03.14</t>
  </si>
  <si>
    <t>29.09.12</t>
  </si>
  <si>
    <t>M/s SCLC Co-Operative Society Ltd</t>
  </si>
  <si>
    <t>Foundations is in progress.</t>
  </si>
  <si>
    <t>Site to be identified</t>
  </si>
  <si>
    <t>18-01-2014</t>
  </si>
  <si>
    <t>27-12-2013</t>
  </si>
  <si>
    <t>30-1-2014</t>
  </si>
  <si>
    <t>13-5-2013</t>
  </si>
  <si>
    <t>20-1-2014</t>
  </si>
  <si>
    <t>20-01-2014</t>
  </si>
  <si>
    <t>21-12-2013</t>
  </si>
  <si>
    <t>09-08-2014</t>
  </si>
  <si>
    <t>30.08.2014</t>
  </si>
  <si>
    <t>28-02-14</t>
  </si>
  <si>
    <t>30.09.2014</t>
  </si>
  <si>
    <t>AS  / RAS (Rs. In lakhs)</t>
  </si>
  <si>
    <t>AS / RAS amount
(Rs.in lakhs)</t>
  </si>
  <si>
    <t>Sri T.Srimann</t>
  </si>
  <si>
    <t>22.12.2014</t>
  </si>
  <si>
    <t>Y.Chandrasekhar</t>
  </si>
  <si>
    <t>G.Krishnaiah</t>
  </si>
  <si>
    <t>G.Venkateswarlu</t>
  </si>
  <si>
    <t>31.03.2015</t>
  </si>
  <si>
    <t>15-10-2012</t>
  </si>
  <si>
    <t xml:space="preserve">16-08-2014 </t>
  </si>
  <si>
    <t>31-03-2013</t>
  </si>
  <si>
    <t>25-06-2014</t>
  </si>
  <si>
    <t>15-09-2014</t>
  </si>
  <si>
    <t>15-11-2014</t>
  </si>
  <si>
    <t>12-08-2014</t>
  </si>
  <si>
    <t>30.11.2014</t>
  </si>
  <si>
    <t>J.V. Narayana Reddy</t>
  </si>
  <si>
    <t>Sub-Centre building is being takenup by P.R Department Parvathipuram.</t>
  </si>
  <si>
    <t>Tenders called for no response even (6th call.) Site yet tobe identified</t>
  </si>
  <si>
    <t>31.12.2015</t>
  </si>
  <si>
    <t>30.04.2015</t>
  </si>
  <si>
    <t>31.12.2014</t>
  </si>
  <si>
    <t>Completed</t>
  </si>
  <si>
    <t>Final bill paid</t>
  </si>
  <si>
    <t>Final bill to be paid</t>
  </si>
  <si>
    <t>Pedasakha
(Chollapadam)</t>
  </si>
  <si>
    <t>Site  to be handed over</t>
  </si>
  <si>
    <t>31.08.2015</t>
  </si>
  <si>
    <t>RAS awaited</t>
  </si>
  <si>
    <t>Site Dispute</t>
  </si>
  <si>
    <t>Plinth beam laid work stopped due to court stayorder. Final bill paid</t>
  </si>
  <si>
    <t>Sri K.H.V.Prasad</t>
  </si>
  <si>
    <t>Sri R.Arjuna Rao</t>
  </si>
  <si>
    <t>Sri A.Nagaraju</t>
  </si>
  <si>
    <t>Sri P.Narisinga Rao</t>
  </si>
  <si>
    <t>Sri V.Mohana Rao</t>
  </si>
  <si>
    <t>Sri M.Laxmanarao</t>
  </si>
  <si>
    <t>Sri S.Thavitayya</t>
  </si>
  <si>
    <t>Sri P.Arjuna</t>
  </si>
  <si>
    <t>G.Appala Naidu,</t>
  </si>
  <si>
    <t>B.Madhu babu</t>
  </si>
  <si>
    <t>30.06.2015</t>
  </si>
  <si>
    <t xml:space="preserve">Velpur
(Uppalapadu (I)) </t>
  </si>
  <si>
    <t>Gundavolu / Obulayapalli</t>
  </si>
  <si>
    <t>(Kommaddi) Kokatam</t>
  </si>
  <si>
    <t xml:space="preserve"> M/s. Vijayabhanu
V.Mohana Rao</t>
  </si>
  <si>
    <t>Roof slab laid. Work stopped long back, issued notice to the Contractor.</t>
  </si>
  <si>
    <t>Site not available</t>
  </si>
  <si>
    <t>PHC constructed. Hence not required</t>
  </si>
  <si>
    <t>Existing building available, repairs required</t>
  </si>
  <si>
    <t>V.Balaji</t>
  </si>
  <si>
    <t>31.03.2016</t>
  </si>
  <si>
    <t>Superstructure in progress</t>
  </si>
  <si>
    <t>Finishings in progress</t>
  </si>
  <si>
    <t>Agreement concluded. Work to be started</t>
  </si>
  <si>
    <t>Earth Work excavation is in progress</t>
  </si>
  <si>
    <t>KDP</t>
  </si>
  <si>
    <t>Gross Expenditure
(Rs. In lakhs)</t>
  </si>
  <si>
    <t>Balance amount required 
(Rs. In lakhs)</t>
  </si>
  <si>
    <t>No. of works Sanctioned</t>
  </si>
  <si>
    <t>No.of Works Not taken</t>
  </si>
  <si>
    <t xml:space="preserve"> Taken up by other department/Scheme</t>
  </si>
  <si>
    <t>Site problem</t>
  </si>
  <si>
    <t>Status of takenup works</t>
  </si>
  <si>
    <t xml:space="preserve">Final bill </t>
  </si>
  <si>
    <t xml:space="preserve">Building </t>
  </si>
  <si>
    <t>Paid</t>
  </si>
  <si>
    <t>Not paid</t>
  </si>
  <si>
    <t>Handed over</t>
  </si>
  <si>
    <t>Not Handed Over</t>
  </si>
  <si>
    <t xml:space="preserve"> ABSTRACT</t>
  </si>
  <si>
    <t xml:space="preserve">Total
(7+8+9) </t>
  </si>
  <si>
    <t xml:space="preserve">No.of Works taken up
 6-10) </t>
  </si>
  <si>
    <t>Site not handed over</t>
  </si>
  <si>
    <t>Site allotted in R&amp;R colony by I &amp; CAD dept in which aminities such as roads, electricity, water supply to be provided. The work could ntot be grounded as demarkation yet to be done and there is no approach road to the colony to convey materials.</t>
  </si>
  <si>
    <t>Roof level</t>
  </si>
  <si>
    <t>31.01.2016</t>
  </si>
  <si>
    <t>29.02.2016</t>
  </si>
  <si>
    <t>30.06.2016</t>
  </si>
  <si>
    <t>Agreement concluded. Site allotted but building portion D.Marked</t>
  </si>
  <si>
    <t>Plinth beam to be laid</t>
  </si>
  <si>
    <t>LOA issued. Agreement to be concluded.</t>
  </si>
  <si>
    <t>sp</t>
  </si>
  <si>
    <t>w2s</t>
  </si>
  <si>
    <t>Dt:19.01.2016</t>
  </si>
  <si>
    <t>Not Paid</t>
  </si>
  <si>
    <t>No</t>
  </si>
  <si>
    <t>Work terminated. New agency fixed for Balance work in favour of Sri V. Mohana Rao and balance work completed.  Final bii under prepretion.</t>
  </si>
  <si>
    <t>VZNG</t>
  </si>
  <si>
    <t>Occupied but not handed over.</t>
  </si>
  <si>
    <t>Not paid.</t>
  </si>
  <si>
    <t>Final Bill Paid /Not paid</t>
  </si>
  <si>
    <t>Gros  Expenditure (Rs. In lakhs)</t>
  </si>
  <si>
    <t>Balance amount required
 (Rs. In lakhs)</t>
  </si>
  <si>
    <t>Building Handed Over /Not Handed Over</t>
  </si>
  <si>
    <t>Handed Over</t>
  </si>
  <si>
    <t>366 SCs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</si>
</sst>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m/d/yy;@"/>
  </numFmts>
  <fonts count="58">
    <font>
      <sz val="10"/>
      <name val="Arial"/>
      <family val="0"/>
    </font>
    <font>
      <u val="single"/>
      <sz val="10"/>
      <color indexed="12"/>
      <name val="Arial"/>
      <family val="2"/>
    </font>
    <font>
      <sz val="8"/>
      <name val="Tahoma"/>
      <family val="2"/>
    </font>
    <font>
      <b/>
      <sz val="8"/>
      <name val="Tahoma"/>
      <family val="2"/>
    </font>
    <font>
      <sz val="11"/>
      <color indexed="8"/>
      <name val="Calibri"/>
      <family val="2"/>
    </font>
    <font>
      <b/>
      <sz val="16"/>
      <name val="Arial"/>
      <family val="2"/>
    </font>
    <font>
      <sz val="11"/>
      <name val="Arial"/>
      <family val="2"/>
    </font>
    <font>
      <b/>
      <sz val="11"/>
      <name val="Arial"/>
      <family val="2"/>
    </font>
    <font>
      <b/>
      <sz val="10"/>
      <name val="Arial"/>
      <family val="2"/>
    </font>
    <font>
      <b/>
      <sz val="24"/>
      <name val="Arial"/>
      <family val="2"/>
    </font>
    <font>
      <sz val="10"/>
      <name val="Verdana"/>
      <family val="2"/>
    </font>
    <font>
      <b/>
      <sz val="14"/>
      <name val="Times New Roman"/>
      <family val="1"/>
    </font>
    <font>
      <sz val="12"/>
      <name val="Arial"/>
      <family val="2"/>
    </font>
    <font>
      <sz val="11"/>
      <name val="Verdana"/>
      <family val="2"/>
    </font>
    <font>
      <sz val="11"/>
      <name val="Times New Roman"/>
      <family val="1"/>
    </font>
    <font>
      <b/>
      <u val="single"/>
      <sz val="11"/>
      <name val="Arial"/>
      <family val="2"/>
    </font>
    <font>
      <sz val="9"/>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10" fillId="0" borderId="0">
      <alignment vertical="top" wrapText="1"/>
      <protection/>
    </xf>
    <xf numFmtId="0" fontId="1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4">
    <xf numFmtId="0" fontId="0" fillId="0" borderId="0" xfId="0" applyAlignment="1">
      <alignment/>
    </xf>
    <xf numFmtId="0" fontId="7" fillId="0" borderId="10" xfId="0" applyFont="1" applyFill="1" applyBorder="1" applyAlignment="1">
      <alignment horizontal="center" vertical="center" wrapText="1"/>
    </xf>
    <xf numFmtId="0" fontId="6" fillId="0" borderId="0" xfId="0" applyFont="1" applyFill="1" applyAlignment="1">
      <alignment vertical="center" wrapText="1"/>
    </xf>
    <xf numFmtId="2" fontId="7" fillId="0" borderId="1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2" fontId="6"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0" fillId="0" borderId="0" xfId="58" applyFont="1" applyFill="1">
      <alignment/>
      <protection/>
    </xf>
    <xf numFmtId="0" fontId="7" fillId="0" borderId="0" xfId="0" applyFont="1" applyFill="1" applyAlignment="1">
      <alignment horizontal="center" vertical="center" wrapText="1"/>
    </xf>
    <xf numFmtId="0" fontId="6" fillId="33" borderId="0" xfId="0" applyFont="1" applyFill="1" applyAlignment="1">
      <alignment vertical="center" wrapText="1"/>
    </xf>
    <xf numFmtId="0" fontId="7"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vertical="center" wrapText="1"/>
    </xf>
    <xf numFmtId="2" fontId="6" fillId="33" borderId="10" xfId="0" applyNumberFormat="1" applyFont="1" applyFill="1" applyBorder="1" applyAlignment="1">
      <alignment horizontal="center" vertical="center" wrapText="1"/>
    </xf>
    <xf numFmtId="2" fontId="7"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7" fillId="33" borderId="0" xfId="0" applyFont="1" applyFill="1" applyAlignment="1">
      <alignment vertical="center" wrapText="1"/>
    </xf>
    <xf numFmtId="0" fontId="6" fillId="33" borderId="0" xfId="0" applyFont="1" applyFill="1" applyAlignment="1">
      <alignment horizontal="center" vertical="center" wrapText="1"/>
    </xf>
    <xf numFmtId="2" fontId="6" fillId="33" borderId="0" xfId="0" applyNumberFormat="1" applyFont="1" applyFill="1" applyAlignment="1">
      <alignment horizontal="center" vertical="center" wrapText="1"/>
    </xf>
    <xf numFmtId="0" fontId="6" fillId="33" borderId="10" xfId="0" applyFont="1" applyFill="1" applyBorder="1" applyAlignment="1">
      <alignment vertical="center" wrapText="1"/>
    </xf>
    <xf numFmtId="0" fontId="8" fillId="33" borderId="0" xfId="0" applyFont="1" applyFill="1" applyAlignment="1">
      <alignment horizontal="center" vertical="center" wrapText="1"/>
    </xf>
    <xf numFmtId="0" fontId="6" fillId="33" borderId="10" xfId="0" applyFont="1" applyFill="1" applyBorder="1" applyAlignment="1">
      <alignment vertical="center" wrapText="1"/>
    </xf>
    <xf numFmtId="0" fontId="8"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6" fillId="33" borderId="10" xfId="0" applyFont="1" applyFill="1" applyBorder="1" applyAlignment="1">
      <alignment vertical="center" wrapText="1"/>
    </xf>
    <xf numFmtId="0" fontId="8"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6" fillId="33" borderId="10" xfId="0" applyFont="1" applyFill="1" applyBorder="1" applyAlignment="1">
      <alignment vertical="center" wrapText="1"/>
    </xf>
    <xf numFmtId="0" fontId="7" fillId="33" borderId="10" xfId="0" applyFont="1" applyFill="1" applyBorder="1" applyAlignment="1">
      <alignment horizontal="center" vertical="center" wrapText="1"/>
    </xf>
    <xf numFmtId="1" fontId="6" fillId="33" borderId="0" xfId="0" applyNumberFormat="1" applyFont="1" applyFill="1" applyAlignment="1">
      <alignmen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1" fillId="0" borderId="0" xfId="0" applyFont="1" applyFill="1" applyAlignment="1">
      <alignment horizontal="center" vertical="top" wrapText="1"/>
    </xf>
    <xf numFmtId="0" fontId="7" fillId="0" borderId="0" xfId="0" applyFont="1" applyFill="1" applyAlignment="1">
      <alignment vertical="center" wrapText="1"/>
    </xf>
    <xf numFmtId="2" fontId="6" fillId="0" borderId="0" xfId="0" applyNumberFormat="1" applyFont="1" applyFill="1" applyAlignment="1">
      <alignment horizontal="center" vertical="center" wrapText="1"/>
    </xf>
    <xf numFmtId="0" fontId="7" fillId="33"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6" fillId="0" borderId="0" xfId="0" applyFont="1" applyFill="1" applyAlignment="1">
      <alignment horizontal="justify" vertical="center" wrapText="1"/>
    </xf>
    <xf numFmtId="0" fontId="6" fillId="33" borderId="11"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0" borderId="10" xfId="0" applyFont="1" applyFill="1" applyBorder="1" applyAlignment="1">
      <alignment horizontal="center" vertical="center"/>
    </xf>
    <xf numFmtId="0" fontId="6" fillId="0" borderId="10" xfId="0" applyFont="1" applyFill="1" applyBorder="1" applyAlignment="1" quotePrefix="1">
      <alignment horizontal="center" vertical="center" wrapText="1"/>
    </xf>
    <xf numFmtId="0" fontId="6" fillId="0" borderId="10" xfId="0" applyFont="1" applyBorder="1" applyAlignment="1">
      <alignment horizontal="left" vertical="center" wrapText="1"/>
    </xf>
    <xf numFmtId="0" fontId="7" fillId="0" borderId="10" xfId="0" applyFont="1" applyFill="1" applyBorder="1" applyAlignment="1">
      <alignment horizontal="justify" vertical="center" wrapText="1"/>
    </xf>
    <xf numFmtId="2" fontId="7" fillId="0" borderId="10" xfId="0" applyNumberFormat="1" applyFont="1" applyFill="1" applyBorder="1" applyAlignment="1">
      <alignment horizontal="justify" vertical="center" wrapText="1"/>
    </xf>
    <xf numFmtId="2"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top" wrapText="1"/>
    </xf>
    <xf numFmtId="0" fontId="6" fillId="0" borderId="10" xfId="58" applyFont="1" applyFill="1" applyBorder="1" applyAlignment="1">
      <alignment horizontal="center" vertical="top" wrapText="1"/>
      <protection/>
    </xf>
    <xf numFmtId="0" fontId="6" fillId="0" borderId="10" xfId="58" applyFont="1" applyFill="1" applyBorder="1" applyAlignment="1">
      <alignment horizontal="justify" vertical="center" wrapText="1"/>
      <protection/>
    </xf>
    <xf numFmtId="2" fontId="6" fillId="0" borderId="10" xfId="0" applyNumberFormat="1" applyFont="1" applyFill="1" applyBorder="1" applyAlignment="1">
      <alignment horizontal="justify" vertical="center" wrapText="1"/>
    </xf>
    <xf numFmtId="0" fontId="7" fillId="0" borderId="10" xfId="58" applyFont="1" applyFill="1" applyBorder="1" applyAlignment="1">
      <alignment horizontal="center" vertical="top" wrapText="1"/>
      <protection/>
    </xf>
    <xf numFmtId="0" fontId="6" fillId="0" borderId="10" xfId="0" applyFont="1" applyFill="1" applyBorder="1" applyAlignment="1">
      <alignment horizontal="justify" vertical="center"/>
    </xf>
    <xf numFmtId="2" fontId="6" fillId="0" borderId="10" xfId="0" applyNumberFormat="1" applyFont="1" applyFill="1" applyBorder="1" applyAlignment="1" quotePrefix="1">
      <alignment horizontal="center" vertical="center" wrapText="1"/>
    </xf>
    <xf numFmtId="179"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xf>
    <xf numFmtId="179" fontId="6" fillId="0" borderId="10" xfId="0" applyNumberFormat="1" applyFont="1" applyFill="1" applyBorder="1" applyAlignment="1" quotePrefix="1">
      <alignment horizontal="center" vertical="center" wrapText="1"/>
    </xf>
    <xf numFmtId="0" fontId="13" fillId="0" borderId="10" xfId="0" applyFont="1" applyBorder="1" applyAlignment="1">
      <alignment horizontal="center" vertical="center" wrapText="1"/>
    </xf>
    <xf numFmtId="0" fontId="14" fillId="0" borderId="10" xfId="0" applyFont="1" applyBorder="1" applyAlignment="1">
      <alignment horizontal="justify" vertical="center" wrapText="1"/>
    </xf>
    <xf numFmtId="49"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2" fontId="6" fillId="0" borderId="10" xfId="64" applyNumberFormat="1" applyFont="1" applyFill="1" applyBorder="1" applyAlignment="1">
      <alignment horizontal="center" vertical="center" wrapText="1"/>
      <protection/>
    </xf>
    <xf numFmtId="49" fontId="6" fillId="0" borderId="10" xfId="0" applyNumberFormat="1" applyFont="1" applyFill="1" applyBorder="1" applyAlignment="1" quotePrefix="1">
      <alignment horizontal="center" vertical="center" wrapText="1"/>
    </xf>
    <xf numFmtId="49" fontId="6" fillId="0" borderId="10" xfId="0" applyNumberFormat="1" applyFont="1" applyFill="1" applyBorder="1" applyAlignment="1" quotePrefix="1">
      <alignment horizontal="center" vertical="center"/>
    </xf>
    <xf numFmtId="0" fontId="6" fillId="0" borderId="10" xfId="0" applyFont="1" applyFill="1" applyBorder="1" applyAlignment="1">
      <alignment vertical="top"/>
    </xf>
    <xf numFmtId="0" fontId="6" fillId="0" borderId="10" xfId="65" applyFont="1" applyFill="1" applyBorder="1" applyAlignment="1">
      <alignment horizontal="justify" vertical="center" wrapText="1"/>
      <protection/>
    </xf>
    <xf numFmtId="0" fontId="6" fillId="0" borderId="10" xfId="0" applyFont="1" applyFill="1" applyBorder="1" applyAlignment="1" quotePrefix="1">
      <alignment horizontal="center" vertical="center"/>
    </xf>
    <xf numFmtId="2" fontId="6" fillId="0" borderId="10" xfId="58" applyNumberFormat="1" applyFont="1" applyFill="1" applyBorder="1" applyAlignment="1">
      <alignment horizontal="justify" vertical="center" wrapText="1"/>
      <protection/>
    </xf>
    <xf numFmtId="171" fontId="6" fillId="0" borderId="10" xfId="42" applyFont="1" applyFill="1" applyBorder="1" applyAlignment="1">
      <alignment horizontal="justify" vertical="center" wrapText="1"/>
    </xf>
    <xf numFmtId="0" fontId="6" fillId="0" borderId="10" xfId="0" applyFont="1" applyFill="1" applyBorder="1" applyAlignment="1" quotePrefix="1">
      <alignment horizontal="center" vertical="top" wrapText="1"/>
    </xf>
    <xf numFmtId="49" fontId="6" fillId="0" borderId="10" xfId="0" applyNumberFormat="1" applyFont="1" applyFill="1" applyBorder="1" applyAlignment="1">
      <alignment horizontal="center" vertical="center"/>
    </xf>
    <xf numFmtId="0" fontId="6" fillId="0" borderId="10" xfId="0" applyFont="1" applyBorder="1" applyAlignment="1">
      <alignment horizontal="justify" vertical="center"/>
    </xf>
    <xf numFmtId="0" fontId="6" fillId="0" borderId="10" xfId="63" applyFont="1" applyBorder="1" applyAlignment="1">
      <alignment horizontal="center" vertical="center" wrapText="1"/>
      <protection/>
    </xf>
    <xf numFmtId="0" fontId="6" fillId="0" borderId="10" xfId="63" applyFont="1" applyFill="1" applyBorder="1" applyAlignment="1">
      <alignment horizontal="left" vertical="center" wrapText="1"/>
      <protection/>
    </xf>
    <xf numFmtId="0" fontId="6" fillId="0" borderId="10" xfId="0" applyFont="1" applyFill="1" applyBorder="1" applyAlignment="1">
      <alignment vertical="top" wrapText="1"/>
    </xf>
    <xf numFmtId="0" fontId="6" fillId="0" borderId="10" xfId="0" applyFont="1" applyFill="1" applyBorder="1" applyAlignment="1" quotePrefix="1">
      <alignment horizontal="justify"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10" xfId="0" applyFont="1" applyFill="1" applyBorder="1" applyAlignment="1">
      <alignment horizontal="center"/>
    </xf>
    <xf numFmtId="2" fontId="7" fillId="0" borderId="10" xfId="0" applyNumberFormat="1" applyFont="1" applyFill="1" applyBorder="1" applyAlignment="1">
      <alignment horizontal="center"/>
    </xf>
    <xf numFmtId="2" fontId="7" fillId="0" borderId="10" xfId="0" applyNumberFormat="1" applyFont="1" applyFill="1" applyBorder="1" applyAlignment="1">
      <alignment horizontal="center" vertical="center"/>
    </xf>
    <xf numFmtId="2" fontId="7" fillId="0" borderId="10" xfId="0" applyNumberFormat="1" applyFont="1" applyFill="1" applyBorder="1" applyAlignment="1">
      <alignment horizontal="justify" vertical="center"/>
    </xf>
    <xf numFmtId="0" fontId="15" fillId="0" borderId="10" xfId="54" applyFont="1" applyFill="1" applyBorder="1" applyAlignment="1" applyProtection="1">
      <alignment horizontal="center" vertical="top"/>
      <protection/>
    </xf>
    <xf numFmtId="0" fontId="7" fillId="0" borderId="10" xfId="58" applyFont="1" applyFill="1" applyBorder="1" applyAlignment="1">
      <alignment horizontal="center" vertical="center" wrapText="1"/>
      <protection/>
    </xf>
    <xf numFmtId="2"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2" fontId="12" fillId="0" borderId="10" xfId="64" applyNumberFormat="1" applyFont="1" applyFill="1" applyBorder="1" applyAlignment="1">
      <alignment horizontal="center" vertical="center" wrapText="1"/>
      <protection/>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6" xfId="0" applyFont="1" applyFill="1" applyBorder="1" applyAlignment="1">
      <alignment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8" fillId="33" borderId="10" xfId="62" applyFont="1" applyFill="1" applyBorder="1" applyAlignment="1">
      <alignment horizontal="center" vertical="center" wrapText="1"/>
      <protection/>
    </xf>
    <xf numFmtId="0" fontId="8" fillId="33" borderId="12" xfId="62" applyFont="1" applyFill="1" applyBorder="1" applyAlignment="1">
      <alignment horizontal="center" vertical="center" wrapText="1"/>
      <protection/>
    </xf>
    <xf numFmtId="0" fontId="8" fillId="33" borderId="13" xfId="62" applyFont="1" applyFill="1" applyBorder="1" applyAlignment="1">
      <alignment horizontal="center" vertical="center" wrapText="1"/>
      <protection/>
    </xf>
    <xf numFmtId="0" fontId="8" fillId="33" borderId="15" xfId="62" applyFont="1" applyFill="1" applyBorder="1" applyAlignment="1">
      <alignment horizontal="center" vertical="center" wrapText="1"/>
      <protection/>
    </xf>
    <xf numFmtId="0" fontId="8" fillId="33" borderId="16" xfId="62" applyFont="1" applyFill="1" applyBorder="1" applyAlignment="1">
      <alignment horizontal="center" vertical="center" wrapText="1"/>
      <protection/>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16" fillId="0" borderId="10" xfId="0" applyFont="1" applyBorder="1" applyAlignment="1">
      <alignment horizontal="justify"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2" fillId="0" borderId="10" xfId="0" applyFont="1" applyFill="1" applyBorder="1" applyAlignment="1">
      <alignment horizontal="justify" vertical="center" wrapText="1"/>
    </xf>
    <xf numFmtId="2" fontId="12" fillId="0" borderId="10" xfId="0" applyNumberFormat="1" applyFont="1" applyBorder="1" applyAlignment="1">
      <alignment horizontal="center" vertical="center" wrapText="1"/>
    </xf>
    <xf numFmtId="2" fontId="12" fillId="0" borderId="10" xfId="0" applyNumberFormat="1" applyFont="1" applyFill="1" applyBorder="1" applyAlignment="1">
      <alignment horizontal="justify" vertical="center" wrapText="1"/>
    </xf>
    <xf numFmtId="0" fontId="12" fillId="0" borderId="10" xfId="58" applyFont="1" applyFill="1" applyBorder="1" applyAlignment="1">
      <alignment horizontal="justify" vertical="center" wrapText="1"/>
      <protection/>
    </xf>
    <xf numFmtId="0" fontId="17" fillId="0" borderId="10" xfId="0" applyFont="1" applyFill="1" applyBorder="1" applyAlignment="1">
      <alignment horizontal="center" vertical="center" wrapText="1"/>
    </xf>
    <xf numFmtId="0" fontId="12" fillId="0" borderId="10" xfId="0" applyFont="1" applyFill="1" applyBorder="1" applyAlignment="1">
      <alignment horizontal="justify" vertical="center"/>
    </xf>
    <xf numFmtId="0" fontId="12" fillId="0" borderId="10" xfId="63" applyFont="1" applyBorder="1" applyAlignment="1">
      <alignment horizontal="center" vertical="center" wrapText="1"/>
      <protection/>
    </xf>
    <xf numFmtId="0" fontId="55" fillId="0" borderId="10" xfId="0" applyFont="1" applyFill="1" applyBorder="1" applyAlignment="1">
      <alignment horizontal="center" vertical="center" wrapText="1"/>
    </xf>
    <xf numFmtId="0" fontId="55" fillId="0" borderId="10" xfId="0" applyFont="1" applyFill="1" applyBorder="1" applyAlignment="1">
      <alignment horizontal="justify" vertical="center" wrapText="1"/>
    </xf>
    <xf numFmtId="2" fontId="55" fillId="0" borderId="10" xfId="0" applyNumberFormat="1" applyFont="1" applyFill="1" applyBorder="1" applyAlignment="1">
      <alignment horizontal="center" vertical="center" wrapText="1"/>
    </xf>
    <xf numFmtId="2" fontId="55" fillId="0" borderId="10" xfId="0" applyNumberFormat="1" applyFont="1" applyBorder="1" applyAlignment="1">
      <alignment horizontal="center" vertical="center" wrapText="1"/>
    </xf>
    <xf numFmtId="2" fontId="55" fillId="0" borderId="10" xfId="0" applyNumberFormat="1" applyFont="1" applyFill="1" applyBorder="1" applyAlignment="1">
      <alignment horizontal="justify" vertical="center" wrapText="1"/>
    </xf>
    <xf numFmtId="0" fontId="56" fillId="0" borderId="0" xfId="0" applyFont="1" applyAlignment="1">
      <alignment/>
    </xf>
    <xf numFmtId="0" fontId="55" fillId="0" borderId="10" xfId="58" applyFont="1" applyFill="1" applyBorder="1" applyAlignment="1">
      <alignment horizontal="center" vertical="top" wrapText="1"/>
      <protection/>
    </xf>
    <xf numFmtId="0" fontId="9" fillId="0" borderId="17" xfId="58" applyFont="1" applyFill="1" applyBorder="1" applyAlignment="1">
      <alignment horizontal="center" vertical="center" wrapText="1"/>
      <protection/>
    </xf>
    <xf numFmtId="0" fontId="9" fillId="0" borderId="18" xfId="58" applyFont="1" applyFill="1" applyBorder="1" applyAlignment="1">
      <alignment horizontal="center" vertical="center"/>
      <protection/>
    </xf>
    <xf numFmtId="0" fontId="9" fillId="0" borderId="19" xfId="58" applyFont="1" applyFill="1" applyBorder="1" applyAlignment="1">
      <alignment horizontal="center" vertical="center"/>
      <protection/>
    </xf>
    <xf numFmtId="0" fontId="9" fillId="0" borderId="20" xfId="58" applyFont="1" applyFill="1" applyBorder="1" applyAlignment="1">
      <alignment horizontal="center" vertical="center"/>
      <protection/>
    </xf>
    <xf numFmtId="0" fontId="9" fillId="0" borderId="0" xfId="58" applyFont="1" applyFill="1" applyBorder="1" applyAlignment="1">
      <alignment horizontal="center" vertical="center"/>
      <protection/>
    </xf>
    <xf numFmtId="0" fontId="9" fillId="0" borderId="21" xfId="58" applyFont="1" applyFill="1" applyBorder="1" applyAlignment="1">
      <alignment horizontal="center" vertical="center"/>
      <protection/>
    </xf>
    <xf numFmtId="0" fontId="6" fillId="0" borderId="0" xfId="58" applyFont="1" applyFill="1" applyBorder="1" applyAlignment="1">
      <alignment horizontal="center" vertical="center"/>
      <protection/>
    </xf>
    <xf numFmtId="0" fontId="9" fillId="0" borderId="22" xfId="58" applyFont="1" applyFill="1" applyBorder="1" applyAlignment="1">
      <alignment horizontal="center" vertical="center"/>
      <protection/>
    </xf>
    <xf numFmtId="0" fontId="9" fillId="0" borderId="23" xfId="58" applyFont="1" applyFill="1" applyBorder="1" applyAlignment="1">
      <alignment horizontal="center" vertical="center"/>
      <protection/>
    </xf>
    <xf numFmtId="0" fontId="9" fillId="0" borderId="24" xfId="58" applyFont="1" applyFill="1" applyBorder="1" applyAlignment="1">
      <alignment horizontal="center" vertical="center"/>
      <protection/>
    </xf>
    <xf numFmtId="0" fontId="8" fillId="0" borderId="23" xfId="58" applyFont="1" applyFill="1" applyBorder="1" applyAlignment="1">
      <alignment horizontal="center"/>
      <protection/>
    </xf>
    <xf numFmtId="0" fontId="5" fillId="0" borderId="0" xfId="0" applyFont="1" applyFill="1" applyAlignment="1">
      <alignment horizontal="center" vertical="center" wrapText="1"/>
    </xf>
    <xf numFmtId="0" fontId="8" fillId="33" borderId="14" xfId="62" applyFont="1" applyFill="1" applyBorder="1" applyAlignment="1">
      <alignment horizontal="center" vertical="center" wrapText="1"/>
      <protection/>
    </xf>
    <xf numFmtId="0" fontId="8" fillId="33" borderId="15" xfId="62" applyFont="1" applyFill="1" applyBorder="1" applyAlignment="1">
      <alignment horizontal="center" vertical="center" wrapText="1"/>
      <protection/>
    </xf>
    <xf numFmtId="0" fontId="8" fillId="33" borderId="16" xfId="62" applyFont="1" applyFill="1" applyBorder="1" applyAlignment="1">
      <alignment horizontal="center" vertical="center" wrapText="1"/>
      <protection/>
    </xf>
    <xf numFmtId="0" fontId="7" fillId="33" borderId="0" xfId="0" applyFont="1" applyFill="1" applyAlignment="1">
      <alignment horizontal="center" vertical="center"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25" xfId="62" applyFont="1" applyFill="1" applyBorder="1" applyAlignment="1">
      <alignment horizontal="center" vertical="center" wrapText="1"/>
      <protection/>
    </xf>
    <xf numFmtId="0" fontId="8" fillId="33" borderId="10" xfId="62" applyFont="1" applyFill="1" applyBorder="1" applyAlignment="1">
      <alignment horizontal="center" vertical="center" wrapText="1"/>
      <protection/>
    </xf>
    <xf numFmtId="0" fontId="8" fillId="33" borderId="12" xfId="62" applyFont="1" applyFill="1" applyBorder="1" applyAlignment="1">
      <alignment horizontal="center" vertical="center" wrapText="1"/>
      <protection/>
    </xf>
    <xf numFmtId="0" fontId="8" fillId="33" borderId="13" xfId="62" applyFont="1" applyFill="1" applyBorder="1" applyAlignment="1">
      <alignment horizontal="center" vertical="center" wrapText="1"/>
      <protection/>
    </xf>
    <xf numFmtId="0" fontId="8" fillId="33" borderId="14" xfId="0" applyFont="1" applyFill="1" applyBorder="1" applyAlignment="1">
      <alignment horizontal="center" vertical="center" wrapText="1"/>
    </xf>
    <xf numFmtId="0" fontId="5" fillId="33" borderId="0" xfId="0" applyFont="1" applyFill="1" applyAlignment="1">
      <alignment horizontal="center" vertical="center" wrapText="1"/>
    </xf>
    <xf numFmtId="0" fontId="9" fillId="33" borderId="0" xfId="0" applyFont="1" applyFill="1" applyAlignment="1">
      <alignment horizontal="center" vertical="center" wrapText="1"/>
    </xf>
    <xf numFmtId="2" fontId="8" fillId="33"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58" applyFont="1" applyFill="1" applyBorder="1" applyAlignment="1">
      <alignment horizontal="justify" vertical="center" wrapText="1"/>
      <protection/>
    </xf>
    <xf numFmtId="0" fontId="7" fillId="0" borderId="10" xfId="58" applyFont="1" applyFill="1" applyBorder="1" applyAlignment="1">
      <alignment horizontal="center" vertical="center" wrapText="1"/>
      <protection/>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17" fillId="0" borderId="26" xfId="58" applyFont="1" applyFill="1" applyBorder="1" applyAlignment="1">
      <alignment horizontal="center" vertical="center" wrapText="1"/>
      <protection/>
    </xf>
    <xf numFmtId="0" fontId="17" fillId="0" borderId="28" xfId="58" applyFont="1" applyFill="1" applyBorder="1" applyAlignment="1">
      <alignment horizontal="center" vertical="center" wrapText="1"/>
      <protection/>
    </xf>
    <xf numFmtId="0" fontId="17" fillId="0" borderId="10" xfId="58" applyFont="1" applyFill="1" applyBorder="1" applyAlignment="1">
      <alignment horizontal="center" vertical="center" wrapText="1"/>
      <protection/>
    </xf>
    <xf numFmtId="0" fontId="17" fillId="0" borderId="1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10" xfId="58" applyFont="1" applyFill="1" applyBorder="1" applyAlignment="1">
      <alignment horizontal="justify"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rmal_P.R- 06-2011 2" xfId="63"/>
    <cellStyle name="Normal_PROGRESS REPORT-NEW PROFORMA" xfId="64"/>
    <cellStyle name="Normal_Sheet1"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REPORT/NRHM%20PR/Local%20Settings/Temp/Temporary%20Directory%208%20for%20Review%20meeting%20on%2011.02.zip/Review%20meeting%20on%2011.02.2010/SCHEMES/progress%20report%206%20schemes%20on%2020-02-2010(Vi).xls"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B1:L34"/>
  <sheetViews>
    <sheetView view="pageBreakPreview" zoomScale="60" zoomScaleNormal="70" zoomScalePageLayoutView="0" workbookViewId="0" topLeftCell="A1">
      <selection activeCell="B3" sqref="B3:L34"/>
    </sheetView>
  </sheetViews>
  <sheetFormatPr defaultColWidth="9.140625" defaultRowHeight="12.75"/>
  <cols>
    <col min="1" max="1" width="3.421875" style="9" customWidth="1"/>
    <col min="2" max="2" width="14.7109375" style="9" customWidth="1"/>
    <col min="3" max="3" width="17.00390625" style="9" customWidth="1"/>
    <col min="4" max="4" width="15.140625" style="9" customWidth="1"/>
    <col min="5" max="5" width="29.28125" style="9" customWidth="1"/>
    <col min="6" max="6" width="20.57421875" style="9" customWidth="1"/>
    <col min="7" max="7" width="16.140625" style="9" customWidth="1"/>
    <col min="8" max="16384" width="9.140625" style="9" customWidth="1"/>
  </cols>
  <sheetData>
    <row r="1" ht="35.25" customHeight="1">
      <c r="L1" s="34"/>
    </row>
    <row r="2" spans="10:12" ht="13.5" thickBot="1">
      <c r="J2" s="147" t="s">
        <v>872</v>
      </c>
      <c r="K2" s="147"/>
      <c r="L2" s="147"/>
    </row>
    <row r="3" spans="2:12" ht="13.5" thickTop="1">
      <c r="B3" s="137" t="s">
        <v>284</v>
      </c>
      <c r="C3" s="138"/>
      <c r="D3" s="138"/>
      <c r="E3" s="138"/>
      <c r="F3" s="138"/>
      <c r="G3" s="138"/>
      <c r="H3" s="138"/>
      <c r="I3" s="138"/>
      <c r="J3" s="138"/>
      <c r="K3" s="138"/>
      <c r="L3" s="139"/>
    </row>
    <row r="4" spans="2:12" ht="12.75">
      <c r="B4" s="140"/>
      <c r="C4" s="141"/>
      <c r="D4" s="141"/>
      <c r="E4" s="141"/>
      <c r="F4" s="141"/>
      <c r="G4" s="141"/>
      <c r="H4" s="141"/>
      <c r="I4" s="141"/>
      <c r="J4" s="141"/>
      <c r="K4" s="141"/>
      <c r="L4" s="142"/>
    </row>
    <row r="5" spans="2:12" ht="12.75">
      <c r="B5" s="140"/>
      <c r="C5" s="141"/>
      <c r="D5" s="141"/>
      <c r="E5" s="141"/>
      <c r="F5" s="141"/>
      <c r="G5" s="141"/>
      <c r="H5" s="141"/>
      <c r="I5" s="141"/>
      <c r="J5" s="141"/>
      <c r="K5" s="141"/>
      <c r="L5" s="142"/>
    </row>
    <row r="6" spans="2:12" ht="12.75">
      <c r="B6" s="140"/>
      <c r="C6" s="141"/>
      <c r="D6" s="141"/>
      <c r="E6" s="141"/>
      <c r="F6" s="141"/>
      <c r="G6" s="141"/>
      <c r="H6" s="141"/>
      <c r="I6" s="141"/>
      <c r="J6" s="141"/>
      <c r="K6" s="141"/>
      <c r="L6" s="142"/>
    </row>
    <row r="7" spans="2:12" ht="12.75">
      <c r="B7" s="140"/>
      <c r="C7" s="141"/>
      <c r="D7" s="141"/>
      <c r="E7" s="141"/>
      <c r="F7" s="141"/>
      <c r="G7" s="141"/>
      <c r="H7" s="141"/>
      <c r="I7" s="141"/>
      <c r="J7" s="141"/>
      <c r="K7" s="141"/>
      <c r="L7" s="142"/>
    </row>
    <row r="8" spans="2:12" ht="12.75">
      <c r="B8" s="140"/>
      <c r="C8" s="141"/>
      <c r="D8" s="141"/>
      <c r="E8" s="141"/>
      <c r="F8" s="141"/>
      <c r="G8" s="141"/>
      <c r="H8" s="141"/>
      <c r="I8" s="141"/>
      <c r="J8" s="141"/>
      <c r="K8" s="141"/>
      <c r="L8" s="142"/>
    </row>
    <row r="9" spans="2:12" ht="12.75">
      <c r="B9" s="140"/>
      <c r="C9" s="141"/>
      <c r="D9" s="141"/>
      <c r="E9" s="141"/>
      <c r="F9" s="141"/>
      <c r="G9" s="141"/>
      <c r="H9" s="141"/>
      <c r="I9" s="141"/>
      <c r="J9" s="141"/>
      <c r="K9" s="141"/>
      <c r="L9" s="142"/>
    </row>
    <row r="10" spans="2:12" ht="12.75">
      <c r="B10" s="140"/>
      <c r="C10" s="141"/>
      <c r="D10" s="141"/>
      <c r="E10" s="141"/>
      <c r="F10" s="141"/>
      <c r="G10" s="141"/>
      <c r="H10" s="141"/>
      <c r="I10" s="141"/>
      <c r="J10" s="141"/>
      <c r="K10" s="141"/>
      <c r="L10" s="142"/>
    </row>
    <row r="11" spans="2:12" ht="12.75">
      <c r="B11" s="140"/>
      <c r="C11" s="141"/>
      <c r="D11" s="141"/>
      <c r="E11" s="141"/>
      <c r="F11" s="141"/>
      <c r="G11" s="141"/>
      <c r="H11" s="141"/>
      <c r="I11" s="141"/>
      <c r="J11" s="141"/>
      <c r="K11" s="141"/>
      <c r="L11" s="142"/>
    </row>
    <row r="12" spans="2:12" ht="12.75">
      <c r="B12" s="140"/>
      <c r="C12" s="141"/>
      <c r="D12" s="141"/>
      <c r="E12" s="141"/>
      <c r="F12" s="141"/>
      <c r="G12" s="141"/>
      <c r="H12" s="141"/>
      <c r="I12" s="141"/>
      <c r="J12" s="141"/>
      <c r="K12" s="141"/>
      <c r="L12" s="142"/>
    </row>
    <row r="13" spans="2:12" ht="12.75">
      <c r="B13" s="140"/>
      <c r="C13" s="141"/>
      <c r="D13" s="141"/>
      <c r="E13" s="141"/>
      <c r="F13" s="141"/>
      <c r="G13" s="141"/>
      <c r="H13" s="141"/>
      <c r="I13" s="141"/>
      <c r="J13" s="141"/>
      <c r="K13" s="141"/>
      <c r="L13" s="142"/>
    </row>
    <row r="14" spans="2:12" ht="12.75">
      <c r="B14" s="140"/>
      <c r="C14" s="141"/>
      <c r="D14" s="141"/>
      <c r="E14" s="141"/>
      <c r="F14" s="141"/>
      <c r="G14" s="141"/>
      <c r="H14" s="141"/>
      <c r="I14" s="141"/>
      <c r="J14" s="141"/>
      <c r="K14" s="141"/>
      <c r="L14" s="142"/>
    </row>
    <row r="15" spans="2:12" ht="12.75">
      <c r="B15" s="140"/>
      <c r="C15" s="141"/>
      <c r="D15" s="141"/>
      <c r="E15" s="141"/>
      <c r="F15" s="141"/>
      <c r="G15" s="141"/>
      <c r="H15" s="141"/>
      <c r="I15" s="141"/>
      <c r="J15" s="141"/>
      <c r="K15" s="141"/>
      <c r="L15" s="142"/>
    </row>
    <row r="16" spans="2:12" ht="12.75">
      <c r="B16" s="140"/>
      <c r="C16" s="141"/>
      <c r="D16" s="141"/>
      <c r="E16" s="141"/>
      <c r="F16" s="141"/>
      <c r="G16" s="141"/>
      <c r="H16" s="141"/>
      <c r="I16" s="141"/>
      <c r="J16" s="141"/>
      <c r="K16" s="141"/>
      <c r="L16" s="142"/>
    </row>
    <row r="17" spans="2:12" ht="12.75">
      <c r="B17" s="140"/>
      <c r="C17" s="141"/>
      <c r="D17" s="141"/>
      <c r="E17" s="141"/>
      <c r="F17" s="141"/>
      <c r="G17" s="141"/>
      <c r="H17" s="141"/>
      <c r="I17" s="141"/>
      <c r="J17" s="141"/>
      <c r="K17" s="141"/>
      <c r="L17" s="142"/>
    </row>
    <row r="18" spans="2:12" ht="12.75">
      <c r="B18" s="140"/>
      <c r="C18" s="141"/>
      <c r="D18" s="141"/>
      <c r="E18" s="141"/>
      <c r="F18" s="141"/>
      <c r="G18" s="141"/>
      <c r="H18" s="141"/>
      <c r="I18" s="141"/>
      <c r="J18" s="141"/>
      <c r="K18" s="141"/>
      <c r="L18" s="142"/>
    </row>
    <row r="19" spans="2:12" ht="12.75">
      <c r="B19" s="140"/>
      <c r="C19" s="141"/>
      <c r="D19" s="141"/>
      <c r="E19" s="141"/>
      <c r="F19" s="141"/>
      <c r="G19" s="141"/>
      <c r="H19" s="141"/>
      <c r="I19" s="141"/>
      <c r="J19" s="141"/>
      <c r="K19" s="141"/>
      <c r="L19" s="142"/>
    </row>
    <row r="20" spans="2:12" ht="12.75">
      <c r="B20" s="140"/>
      <c r="C20" s="141"/>
      <c r="D20" s="141"/>
      <c r="E20" s="141"/>
      <c r="F20" s="141"/>
      <c r="G20" s="141"/>
      <c r="H20" s="141"/>
      <c r="I20" s="141"/>
      <c r="J20" s="141"/>
      <c r="K20" s="141"/>
      <c r="L20" s="142"/>
    </row>
    <row r="21" spans="2:12" ht="12.75">
      <c r="B21" s="140"/>
      <c r="C21" s="141"/>
      <c r="D21" s="141"/>
      <c r="E21" s="141"/>
      <c r="F21" s="141"/>
      <c r="G21" s="141"/>
      <c r="H21" s="141"/>
      <c r="I21" s="141"/>
      <c r="J21" s="141"/>
      <c r="K21" s="141"/>
      <c r="L21" s="142"/>
    </row>
    <row r="22" spans="2:12" ht="40.5" customHeight="1">
      <c r="B22" s="140"/>
      <c r="C22" s="141"/>
      <c r="D22" s="141"/>
      <c r="E22" s="141"/>
      <c r="F22" s="141"/>
      <c r="G22" s="141"/>
      <c r="H22" s="141"/>
      <c r="I22" s="141"/>
      <c r="J22" s="141"/>
      <c r="K22" s="141"/>
      <c r="L22" s="142"/>
    </row>
    <row r="23" spans="2:12" ht="12.75">
      <c r="B23" s="140"/>
      <c r="C23" s="141"/>
      <c r="D23" s="141"/>
      <c r="E23" s="141"/>
      <c r="F23" s="141"/>
      <c r="G23" s="141"/>
      <c r="H23" s="141"/>
      <c r="I23" s="141"/>
      <c r="J23" s="141"/>
      <c r="K23" s="141"/>
      <c r="L23" s="142"/>
    </row>
    <row r="24" spans="2:12" ht="12.75">
      <c r="B24" s="140"/>
      <c r="C24" s="141"/>
      <c r="D24" s="141"/>
      <c r="E24" s="141"/>
      <c r="F24" s="141"/>
      <c r="G24" s="141"/>
      <c r="H24" s="141"/>
      <c r="I24" s="141"/>
      <c r="J24" s="141"/>
      <c r="K24" s="141"/>
      <c r="L24" s="142"/>
    </row>
    <row r="25" spans="2:12" ht="12.75">
      <c r="B25" s="140"/>
      <c r="C25" s="141"/>
      <c r="D25" s="141"/>
      <c r="E25" s="141"/>
      <c r="F25" s="141"/>
      <c r="G25" s="141"/>
      <c r="H25" s="141"/>
      <c r="I25" s="141"/>
      <c r="J25" s="141"/>
      <c r="K25" s="141"/>
      <c r="L25" s="142"/>
    </row>
    <row r="26" spans="2:12" ht="12.75">
      <c r="B26" s="140"/>
      <c r="C26" s="141"/>
      <c r="D26" s="141"/>
      <c r="E26" s="141"/>
      <c r="F26" s="141"/>
      <c r="G26" s="141"/>
      <c r="H26" s="141"/>
      <c r="I26" s="141"/>
      <c r="J26" s="141"/>
      <c r="K26" s="141"/>
      <c r="L26" s="142"/>
    </row>
    <row r="27" spans="2:12" ht="12.75">
      <c r="B27" s="140"/>
      <c r="C27" s="141"/>
      <c r="D27" s="141"/>
      <c r="E27" s="141"/>
      <c r="F27" s="141"/>
      <c r="G27" s="141"/>
      <c r="H27" s="141"/>
      <c r="I27" s="141"/>
      <c r="J27" s="141"/>
      <c r="K27" s="141"/>
      <c r="L27" s="142"/>
    </row>
    <row r="28" spans="2:12" ht="12.75">
      <c r="B28" s="140"/>
      <c r="C28" s="141"/>
      <c r="D28" s="141"/>
      <c r="E28" s="141"/>
      <c r="F28" s="141"/>
      <c r="G28" s="141"/>
      <c r="H28" s="141"/>
      <c r="I28" s="141"/>
      <c r="J28" s="141"/>
      <c r="K28" s="141"/>
      <c r="L28" s="142"/>
    </row>
    <row r="29" spans="2:12" ht="12.75">
      <c r="B29" s="140"/>
      <c r="C29" s="141"/>
      <c r="D29" s="141"/>
      <c r="E29" s="141"/>
      <c r="F29" s="141"/>
      <c r="G29" s="141"/>
      <c r="H29" s="141"/>
      <c r="I29" s="141"/>
      <c r="J29" s="141"/>
      <c r="K29" s="141"/>
      <c r="L29" s="142"/>
    </row>
    <row r="30" spans="2:12" ht="12.75">
      <c r="B30" s="140"/>
      <c r="C30" s="141"/>
      <c r="D30" s="141"/>
      <c r="E30" s="141"/>
      <c r="F30" s="141"/>
      <c r="G30" s="141"/>
      <c r="H30" s="141"/>
      <c r="I30" s="141"/>
      <c r="J30" s="141"/>
      <c r="K30" s="141"/>
      <c r="L30" s="142"/>
    </row>
    <row r="31" spans="2:12" ht="12.75">
      <c r="B31" s="140"/>
      <c r="C31" s="141"/>
      <c r="D31" s="141"/>
      <c r="E31" s="141"/>
      <c r="F31" s="141"/>
      <c r="G31" s="141"/>
      <c r="H31" s="141"/>
      <c r="I31" s="141"/>
      <c r="J31" s="141"/>
      <c r="K31" s="141"/>
      <c r="L31" s="142"/>
    </row>
    <row r="32" spans="2:12" ht="12.75">
      <c r="B32" s="140"/>
      <c r="C32" s="141"/>
      <c r="D32" s="141"/>
      <c r="E32" s="141"/>
      <c r="F32" s="143"/>
      <c r="G32" s="141"/>
      <c r="H32" s="141"/>
      <c r="I32" s="141"/>
      <c r="J32" s="141"/>
      <c r="K32" s="141"/>
      <c r="L32" s="142"/>
    </row>
    <row r="33" spans="2:12" ht="12.75">
      <c r="B33" s="140"/>
      <c r="C33" s="141"/>
      <c r="D33" s="141"/>
      <c r="E33" s="141"/>
      <c r="F33" s="141"/>
      <c r="G33" s="141"/>
      <c r="H33" s="141"/>
      <c r="I33" s="141"/>
      <c r="J33" s="141"/>
      <c r="K33" s="141"/>
      <c r="L33" s="142"/>
    </row>
    <row r="34" spans="2:12" ht="13.5" thickBot="1">
      <c r="B34" s="144"/>
      <c r="C34" s="145"/>
      <c r="D34" s="145"/>
      <c r="E34" s="145"/>
      <c r="F34" s="145"/>
      <c r="G34" s="145"/>
      <c r="H34" s="145"/>
      <c r="I34" s="145"/>
      <c r="J34" s="145"/>
      <c r="K34" s="145"/>
      <c r="L34" s="146"/>
    </row>
    <row r="35" ht="13.5" thickTop="1"/>
  </sheetData>
  <sheetProtection/>
  <mergeCells count="2">
    <mergeCell ref="B3:L34"/>
    <mergeCell ref="J2:L2"/>
  </mergeCells>
  <printOptions horizontalCentered="1"/>
  <pageMargins left="0.984251968503937" right="0.5118110236220472" top="0.7480314960629921" bottom="0.984251968503937" header="0.31496062992125984" footer="0.31496062992125984"/>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dimension ref="A1:I27"/>
  <sheetViews>
    <sheetView zoomScalePageLayoutView="0" workbookViewId="0" topLeftCell="A16">
      <selection activeCell="F9" sqref="F9"/>
    </sheetView>
  </sheetViews>
  <sheetFormatPr defaultColWidth="9.140625" defaultRowHeight="12.75"/>
  <cols>
    <col min="1" max="1" width="6.7109375" style="4" customWidth="1"/>
    <col min="2" max="2" width="27.57421875" style="2" customWidth="1"/>
    <col min="3" max="3" width="15.28125" style="4" customWidth="1"/>
    <col min="4" max="4" width="11.57421875" style="4" customWidth="1"/>
    <col min="5" max="5" width="13.140625" style="4" customWidth="1"/>
    <col min="6" max="6" width="13.8515625" style="4" customWidth="1"/>
    <col min="7" max="7" width="11.421875" style="4" customWidth="1"/>
    <col min="8" max="8" width="10.00390625" style="4" customWidth="1"/>
    <col min="9" max="9" width="33.421875" style="2" customWidth="1"/>
    <col min="10" max="16384" width="9.140625" style="2" customWidth="1"/>
  </cols>
  <sheetData>
    <row r="1" spans="1:9" ht="20.25">
      <c r="A1" s="148" t="s">
        <v>0</v>
      </c>
      <c r="B1" s="148"/>
      <c r="C1" s="148"/>
      <c r="D1" s="148"/>
      <c r="E1" s="148"/>
      <c r="F1" s="148"/>
      <c r="G1" s="148"/>
      <c r="H1" s="148"/>
      <c r="I1" s="148"/>
    </row>
    <row r="2" spans="1:9" ht="20.25">
      <c r="A2" s="148" t="s">
        <v>40</v>
      </c>
      <c r="B2" s="148"/>
      <c r="C2" s="148"/>
      <c r="D2" s="148"/>
      <c r="E2" s="148"/>
      <c r="F2" s="148"/>
      <c r="G2" s="148"/>
      <c r="H2" s="148"/>
      <c r="I2" s="148"/>
    </row>
    <row r="3" ht="14.25"/>
    <row r="4" spans="1:9" s="10" customFormat="1" ht="90">
      <c r="A4" s="1" t="s">
        <v>1</v>
      </c>
      <c r="B4" s="1" t="s">
        <v>2</v>
      </c>
      <c r="C4" s="1" t="s">
        <v>249</v>
      </c>
      <c r="D4" s="1" t="s">
        <v>3</v>
      </c>
      <c r="E4" s="1" t="s">
        <v>4</v>
      </c>
      <c r="F4" s="1" t="s">
        <v>5</v>
      </c>
      <c r="G4" s="1" t="s">
        <v>29</v>
      </c>
      <c r="H4" s="1" t="s">
        <v>34</v>
      </c>
      <c r="I4" s="1" t="s">
        <v>6</v>
      </c>
    </row>
    <row r="5" spans="1:9" ht="15.75" customHeight="1">
      <c r="A5" s="5">
        <v>1</v>
      </c>
      <c r="B5" s="6" t="s">
        <v>7</v>
      </c>
      <c r="C5" s="7">
        <v>99</v>
      </c>
      <c r="D5" s="5">
        <v>11</v>
      </c>
      <c r="E5" s="5">
        <v>7</v>
      </c>
      <c r="F5" s="5">
        <v>3</v>
      </c>
      <c r="G5" s="5">
        <v>1</v>
      </c>
      <c r="H5" s="5"/>
      <c r="I5" s="6"/>
    </row>
    <row r="6" spans="1:9" ht="15.75" customHeight="1">
      <c r="A6" s="5">
        <f>A5+1</f>
        <v>2</v>
      </c>
      <c r="B6" s="6" t="s">
        <v>8</v>
      </c>
      <c r="C6" s="7">
        <v>162</v>
      </c>
      <c r="D6" s="5">
        <v>18</v>
      </c>
      <c r="E6" s="5">
        <v>8</v>
      </c>
      <c r="F6" s="5">
        <v>5</v>
      </c>
      <c r="G6" s="5">
        <v>5</v>
      </c>
      <c r="H6" s="5"/>
      <c r="I6" s="6"/>
    </row>
    <row r="7" spans="1:9" ht="15.75" customHeight="1">
      <c r="A7" s="5">
        <f aca="true" t="shared" si="0" ref="A7:A26">A6+1</f>
        <v>3</v>
      </c>
      <c r="B7" s="6" t="s">
        <v>9</v>
      </c>
      <c r="C7" s="7">
        <v>9</v>
      </c>
      <c r="D7" s="5">
        <v>1</v>
      </c>
      <c r="E7" s="5">
        <v>1</v>
      </c>
      <c r="F7" s="5"/>
      <c r="G7" s="5"/>
      <c r="H7" s="5"/>
      <c r="I7" s="6" t="s">
        <v>30</v>
      </c>
    </row>
    <row r="8" spans="1:9" ht="15.75" customHeight="1">
      <c r="A8" s="5">
        <f t="shared" si="0"/>
        <v>4</v>
      </c>
      <c r="B8" s="6" t="s">
        <v>10</v>
      </c>
      <c r="C8" s="7">
        <v>162</v>
      </c>
      <c r="D8" s="5">
        <v>18</v>
      </c>
      <c r="E8" s="5">
        <v>17</v>
      </c>
      <c r="F8" s="5">
        <v>1</v>
      </c>
      <c r="G8" s="5"/>
      <c r="H8" s="5"/>
      <c r="I8" s="6" t="s">
        <v>36</v>
      </c>
    </row>
    <row r="9" spans="1:9" ht="42.75">
      <c r="A9" s="5">
        <f t="shared" si="0"/>
        <v>5</v>
      </c>
      <c r="B9" s="6" t="s">
        <v>11</v>
      </c>
      <c r="C9" s="7">
        <v>126</v>
      </c>
      <c r="D9" s="5">
        <v>14</v>
      </c>
      <c r="E9" s="5">
        <v>13</v>
      </c>
      <c r="F9" s="5"/>
      <c r="G9" s="5"/>
      <c r="H9" s="5">
        <v>1</v>
      </c>
      <c r="I9" s="6" t="s">
        <v>35</v>
      </c>
    </row>
    <row r="10" spans="1:9" ht="45">
      <c r="A10" s="5">
        <f t="shared" si="0"/>
        <v>6</v>
      </c>
      <c r="B10" s="6" t="s">
        <v>12</v>
      </c>
      <c r="C10" s="7">
        <v>216</v>
      </c>
      <c r="D10" s="5">
        <v>24</v>
      </c>
      <c r="E10" s="5"/>
      <c r="F10" s="5">
        <v>6</v>
      </c>
      <c r="G10" s="5">
        <v>18</v>
      </c>
      <c r="H10" s="5"/>
      <c r="I10" s="8" t="s">
        <v>37</v>
      </c>
    </row>
    <row r="11" spans="1:9" ht="28.5">
      <c r="A11" s="5">
        <f t="shared" si="0"/>
        <v>7</v>
      </c>
      <c r="B11" s="6" t="s">
        <v>13</v>
      </c>
      <c r="C11" s="7">
        <v>189</v>
      </c>
      <c r="D11" s="5">
        <v>21</v>
      </c>
      <c r="E11" s="5">
        <v>7</v>
      </c>
      <c r="F11" s="5">
        <v>7</v>
      </c>
      <c r="G11" s="5">
        <v>6</v>
      </c>
      <c r="H11" s="5">
        <v>1</v>
      </c>
      <c r="I11" s="6" t="s">
        <v>38</v>
      </c>
    </row>
    <row r="12" spans="1:9" ht="15.75" customHeight="1">
      <c r="A12" s="5">
        <f t="shared" si="0"/>
        <v>8</v>
      </c>
      <c r="B12" s="6" t="s">
        <v>14</v>
      </c>
      <c r="C12" s="7">
        <v>180</v>
      </c>
      <c r="D12" s="5">
        <v>20</v>
      </c>
      <c r="E12" s="5">
        <v>18</v>
      </c>
      <c r="F12" s="5"/>
      <c r="G12" s="5">
        <v>2</v>
      </c>
      <c r="H12" s="5"/>
      <c r="I12" s="6"/>
    </row>
    <row r="13" spans="1:9" ht="15.75" customHeight="1">
      <c r="A13" s="5">
        <f t="shared" si="0"/>
        <v>9</v>
      </c>
      <c r="B13" s="6" t="s">
        <v>15</v>
      </c>
      <c r="C13" s="7">
        <v>180</v>
      </c>
      <c r="D13" s="5">
        <v>20</v>
      </c>
      <c r="E13" s="5"/>
      <c r="F13" s="5">
        <v>8</v>
      </c>
      <c r="G13" s="5">
        <v>12</v>
      </c>
      <c r="H13" s="5"/>
      <c r="I13" s="6"/>
    </row>
    <row r="14" spans="1:9" ht="42.75">
      <c r="A14" s="5">
        <f t="shared" si="0"/>
        <v>10</v>
      </c>
      <c r="B14" s="6" t="s">
        <v>16</v>
      </c>
      <c r="C14" s="7">
        <v>216</v>
      </c>
      <c r="D14" s="5">
        <v>24</v>
      </c>
      <c r="E14" s="5">
        <v>23</v>
      </c>
      <c r="F14" s="5"/>
      <c r="G14" s="5"/>
      <c r="H14" s="5">
        <v>1</v>
      </c>
      <c r="I14" s="6" t="s">
        <v>31</v>
      </c>
    </row>
    <row r="15" spans="1:9" ht="28.5">
      <c r="A15" s="5">
        <f t="shared" si="0"/>
        <v>11</v>
      </c>
      <c r="B15" s="6" t="s">
        <v>17</v>
      </c>
      <c r="C15" s="7">
        <v>216</v>
      </c>
      <c r="D15" s="5">
        <v>24</v>
      </c>
      <c r="E15" s="5"/>
      <c r="F15" s="5">
        <v>23</v>
      </c>
      <c r="G15" s="5"/>
      <c r="H15" s="5">
        <v>1</v>
      </c>
      <c r="I15" s="6" t="s">
        <v>33</v>
      </c>
    </row>
    <row r="16" spans="1:9" ht="15.75" customHeight="1">
      <c r="A16" s="5">
        <f t="shared" si="0"/>
        <v>12</v>
      </c>
      <c r="B16" s="6" t="s">
        <v>18</v>
      </c>
      <c r="C16" s="7">
        <v>207</v>
      </c>
      <c r="D16" s="5">
        <v>23</v>
      </c>
      <c r="E16" s="5"/>
      <c r="F16" s="5">
        <v>16</v>
      </c>
      <c r="G16" s="5">
        <v>7</v>
      </c>
      <c r="H16" s="5"/>
      <c r="I16" s="6"/>
    </row>
    <row r="17" spans="1:9" ht="15.75" customHeight="1">
      <c r="A17" s="5">
        <f t="shared" si="0"/>
        <v>13</v>
      </c>
      <c r="B17" s="6" t="s">
        <v>19</v>
      </c>
      <c r="C17" s="7">
        <v>189</v>
      </c>
      <c r="D17" s="5">
        <v>21</v>
      </c>
      <c r="E17" s="5"/>
      <c r="F17" s="5">
        <v>16</v>
      </c>
      <c r="G17" s="5">
        <v>5</v>
      </c>
      <c r="H17" s="5"/>
      <c r="I17" s="6"/>
    </row>
    <row r="18" spans="1:9" ht="15.75" customHeight="1">
      <c r="A18" s="5">
        <f t="shared" si="0"/>
        <v>14</v>
      </c>
      <c r="B18" s="6" t="s">
        <v>20</v>
      </c>
      <c r="C18" s="7">
        <v>135</v>
      </c>
      <c r="D18" s="5">
        <v>15</v>
      </c>
      <c r="E18" s="5">
        <v>11</v>
      </c>
      <c r="F18" s="5"/>
      <c r="G18" s="5">
        <v>4</v>
      </c>
      <c r="H18" s="5"/>
      <c r="I18" s="6"/>
    </row>
    <row r="19" spans="1:9" ht="15.75" customHeight="1">
      <c r="A19" s="5">
        <f t="shared" si="0"/>
        <v>15</v>
      </c>
      <c r="B19" s="6" t="s">
        <v>21</v>
      </c>
      <c r="C19" s="7">
        <v>162</v>
      </c>
      <c r="D19" s="5">
        <v>18</v>
      </c>
      <c r="E19" s="5"/>
      <c r="F19" s="5"/>
      <c r="G19" s="5">
        <v>18</v>
      </c>
      <c r="H19" s="5"/>
      <c r="I19" s="6"/>
    </row>
    <row r="20" spans="1:9" ht="15.75" customHeight="1">
      <c r="A20" s="5">
        <f t="shared" si="0"/>
        <v>16</v>
      </c>
      <c r="B20" s="6" t="s">
        <v>22</v>
      </c>
      <c r="C20" s="7">
        <v>243</v>
      </c>
      <c r="D20" s="5">
        <v>27</v>
      </c>
      <c r="E20" s="5">
        <v>27</v>
      </c>
      <c r="F20" s="5"/>
      <c r="G20" s="5"/>
      <c r="H20" s="5"/>
      <c r="I20" s="6"/>
    </row>
    <row r="21" spans="1:9" ht="15.75" customHeight="1">
      <c r="A21" s="5">
        <f t="shared" si="0"/>
        <v>17</v>
      </c>
      <c r="B21" s="6" t="s">
        <v>23</v>
      </c>
      <c r="C21" s="7">
        <v>189</v>
      </c>
      <c r="D21" s="5">
        <v>21</v>
      </c>
      <c r="E21" s="5">
        <v>21</v>
      </c>
      <c r="F21" s="5"/>
      <c r="G21" s="5"/>
      <c r="H21" s="5"/>
      <c r="I21" s="6" t="s">
        <v>32</v>
      </c>
    </row>
    <row r="22" spans="1:9" ht="18" customHeight="1">
      <c r="A22" s="5">
        <f t="shared" si="0"/>
        <v>18</v>
      </c>
      <c r="B22" s="6" t="s">
        <v>24</v>
      </c>
      <c r="C22" s="7">
        <v>90</v>
      </c>
      <c r="D22" s="5">
        <v>10</v>
      </c>
      <c r="E22" s="5"/>
      <c r="F22" s="5">
        <v>10</v>
      </c>
      <c r="G22" s="5"/>
      <c r="H22" s="5"/>
      <c r="I22" s="6"/>
    </row>
    <row r="23" spans="1:9" ht="34.5" customHeight="1">
      <c r="A23" s="5">
        <f t="shared" si="0"/>
        <v>19</v>
      </c>
      <c r="B23" s="6" t="s">
        <v>25</v>
      </c>
      <c r="C23" s="7">
        <v>45</v>
      </c>
      <c r="D23" s="5">
        <v>5</v>
      </c>
      <c r="E23" s="5"/>
      <c r="F23" s="5"/>
      <c r="G23" s="5">
        <v>4</v>
      </c>
      <c r="H23" s="5">
        <v>1</v>
      </c>
      <c r="I23" s="6" t="s">
        <v>31</v>
      </c>
    </row>
    <row r="24" spans="1:9" ht="15.75" customHeight="1">
      <c r="A24" s="5">
        <f t="shared" si="0"/>
        <v>20</v>
      </c>
      <c r="B24" s="6" t="s">
        <v>26</v>
      </c>
      <c r="C24" s="7">
        <v>27</v>
      </c>
      <c r="D24" s="5">
        <v>3</v>
      </c>
      <c r="E24" s="5">
        <v>3</v>
      </c>
      <c r="F24" s="5"/>
      <c r="G24" s="5"/>
      <c r="H24" s="5"/>
      <c r="I24" s="6" t="s">
        <v>30</v>
      </c>
    </row>
    <row r="25" spans="1:9" ht="15.75" customHeight="1">
      <c r="A25" s="5">
        <f t="shared" si="0"/>
        <v>21</v>
      </c>
      <c r="B25" s="6" t="s">
        <v>27</v>
      </c>
      <c r="C25" s="7">
        <v>63</v>
      </c>
      <c r="D25" s="5">
        <v>7</v>
      </c>
      <c r="E25" s="5"/>
      <c r="F25" s="5">
        <v>7</v>
      </c>
      <c r="G25" s="5"/>
      <c r="H25" s="5"/>
      <c r="I25" s="6"/>
    </row>
    <row r="26" spans="1:9" ht="15.75" customHeight="1">
      <c r="A26" s="5">
        <f t="shared" si="0"/>
        <v>22</v>
      </c>
      <c r="B26" s="6" t="s">
        <v>28</v>
      </c>
      <c r="C26" s="7">
        <v>189</v>
      </c>
      <c r="D26" s="5">
        <v>21</v>
      </c>
      <c r="E26" s="5"/>
      <c r="F26" s="5">
        <v>19</v>
      </c>
      <c r="G26" s="5">
        <v>2</v>
      </c>
      <c r="H26" s="5"/>
      <c r="I26" s="6"/>
    </row>
    <row r="27" spans="1:9" ht="15">
      <c r="A27" s="5"/>
      <c r="B27" s="1" t="s">
        <v>39</v>
      </c>
      <c r="C27" s="3">
        <f aca="true" t="shared" si="1" ref="C27:H27">SUM(C5:C26)</f>
        <v>3294</v>
      </c>
      <c r="D27" s="1">
        <f t="shared" si="1"/>
        <v>366</v>
      </c>
      <c r="E27" s="1">
        <f>SUM(E5:E26)</f>
        <v>156</v>
      </c>
      <c r="F27" s="1">
        <f t="shared" si="1"/>
        <v>121</v>
      </c>
      <c r="G27" s="1">
        <f t="shared" si="1"/>
        <v>84</v>
      </c>
      <c r="H27" s="1">
        <f t="shared" si="1"/>
        <v>5</v>
      </c>
      <c r="I27" s="6"/>
    </row>
  </sheetData>
  <sheetProtection/>
  <mergeCells count="2">
    <mergeCell ref="A1:I1"/>
    <mergeCell ref="A2:I2"/>
  </mergeCells>
  <printOptions/>
  <pageMargins left="0.75" right="0.75" top="1" bottom="1" header="0.5" footer="0.5"/>
  <pageSetup horizontalDpi="600" verticalDpi="600" orientation="landscape" paperSize="5"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T25"/>
  <sheetViews>
    <sheetView tabSelected="1" view="pageBreakPreview" zoomScale="70" zoomScaleNormal="85" zoomScaleSheetLayoutView="70" zoomScalePageLayoutView="0" workbookViewId="0" topLeftCell="A1">
      <pane ySplit="5" topLeftCell="A6" activePane="bottomLeft" state="frozen"/>
      <selection pane="topLeft" activeCell="J131" sqref="J131"/>
      <selection pane="bottomLeft" activeCell="R31" sqref="R31"/>
    </sheetView>
  </sheetViews>
  <sheetFormatPr defaultColWidth="9.140625" defaultRowHeight="12.75"/>
  <cols>
    <col min="1" max="1" width="4.140625" style="19" customWidth="1"/>
    <col min="2" max="2" width="8.140625" style="11" bestFit="1" customWidth="1"/>
    <col min="3" max="3" width="10.00390625" style="19" customWidth="1"/>
    <col min="4" max="4" width="13.7109375" style="19" customWidth="1"/>
    <col min="5" max="5" width="12.57421875" style="19" customWidth="1"/>
    <col min="6" max="6" width="11.57421875" style="19" customWidth="1"/>
    <col min="7" max="7" width="10.7109375" style="19" customWidth="1"/>
    <col min="8" max="8" width="8.57421875" style="19" customWidth="1"/>
    <col min="9" max="9" width="9.140625" style="19" customWidth="1"/>
    <col min="10" max="10" width="8.28125" style="19" customWidth="1"/>
    <col min="11" max="11" width="10.7109375" style="19" customWidth="1"/>
    <col min="12" max="12" width="10.28125" style="19" customWidth="1"/>
    <col min="13" max="13" width="11.00390625" style="19" customWidth="1"/>
    <col min="14" max="14" width="8.7109375" style="19" customWidth="1"/>
    <col min="15" max="15" width="7.57421875" style="19" customWidth="1"/>
    <col min="16" max="16" width="7.00390625" style="19" customWidth="1"/>
    <col min="17" max="17" width="9.140625" style="19" customWidth="1"/>
    <col min="18" max="18" width="9.421875" style="19" customWidth="1"/>
    <col min="19" max="16384" width="9.140625" style="11" customWidth="1"/>
  </cols>
  <sheetData>
    <row r="1" spans="1:18" ht="15" customHeight="1">
      <c r="A1" s="152" t="s">
        <v>858</v>
      </c>
      <c r="B1" s="152"/>
      <c r="C1" s="152"/>
      <c r="D1" s="152"/>
      <c r="E1" s="152"/>
      <c r="F1" s="152"/>
      <c r="G1" s="152"/>
      <c r="H1" s="152"/>
      <c r="I1" s="152"/>
      <c r="J1" s="152"/>
      <c r="K1" s="152"/>
      <c r="L1" s="152"/>
      <c r="M1" s="152"/>
      <c r="N1" s="152"/>
      <c r="O1" s="152"/>
      <c r="P1" s="152"/>
      <c r="Q1" s="152"/>
      <c r="R1" s="152"/>
    </row>
    <row r="2" spans="1:18" ht="15" customHeight="1">
      <c r="A2" s="152" t="s">
        <v>292</v>
      </c>
      <c r="B2" s="152"/>
      <c r="C2" s="152"/>
      <c r="D2" s="152"/>
      <c r="E2" s="152"/>
      <c r="F2" s="152"/>
      <c r="G2" s="152"/>
      <c r="H2" s="152"/>
      <c r="I2" s="152"/>
      <c r="J2" s="152"/>
      <c r="K2" s="152"/>
      <c r="L2" s="152"/>
      <c r="M2" s="152"/>
      <c r="N2" s="152"/>
      <c r="O2" s="152"/>
      <c r="P2" s="152"/>
      <c r="Q2" s="152"/>
      <c r="R2" s="152"/>
    </row>
    <row r="3" ht="6" customHeight="1"/>
    <row r="4" spans="1:18" s="22" customFormat="1" ht="32.25" customHeight="1">
      <c r="A4" s="153" t="s">
        <v>1</v>
      </c>
      <c r="B4" s="153" t="s">
        <v>2</v>
      </c>
      <c r="C4" s="153" t="s">
        <v>789</v>
      </c>
      <c r="D4" s="157" t="s">
        <v>845</v>
      </c>
      <c r="E4" s="158" t="s">
        <v>846</v>
      </c>
      <c r="F4" s="154" t="s">
        <v>847</v>
      </c>
      <c r="G4" s="159" t="s">
        <v>848</v>
      </c>
      <c r="H4" s="158"/>
      <c r="I4" s="158"/>
      <c r="J4" s="160"/>
      <c r="K4" s="149" t="s">
        <v>860</v>
      </c>
      <c r="L4" s="155" t="s">
        <v>851</v>
      </c>
      <c r="M4" s="153"/>
      <c r="N4" s="156"/>
      <c r="O4" s="150" t="s">
        <v>852</v>
      </c>
      <c r="P4" s="151"/>
      <c r="Q4" s="150" t="s">
        <v>853</v>
      </c>
      <c r="R4" s="151"/>
    </row>
    <row r="5" spans="1:18" s="22" customFormat="1" ht="54" customHeight="1">
      <c r="A5" s="153"/>
      <c r="B5" s="153"/>
      <c r="C5" s="153"/>
      <c r="D5" s="157"/>
      <c r="E5" s="158"/>
      <c r="F5" s="154"/>
      <c r="G5" s="107" t="s">
        <v>849</v>
      </c>
      <c r="H5" s="106" t="s">
        <v>850</v>
      </c>
      <c r="I5" s="106" t="s">
        <v>816</v>
      </c>
      <c r="J5" s="108" t="s">
        <v>859</v>
      </c>
      <c r="K5" s="149"/>
      <c r="L5" s="113" t="s">
        <v>285</v>
      </c>
      <c r="M5" s="111" t="s">
        <v>261</v>
      </c>
      <c r="N5" s="114" t="s">
        <v>262</v>
      </c>
      <c r="O5" s="109" t="s">
        <v>854</v>
      </c>
      <c r="P5" s="110" t="s">
        <v>855</v>
      </c>
      <c r="Q5" s="109" t="s">
        <v>856</v>
      </c>
      <c r="R5" s="110" t="s">
        <v>857</v>
      </c>
    </row>
    <row r="6" spans="1:18" s="22" customFormat="1" ht="12.75">
      <c r="A6" s="111">
        <v>1</v>
      </c>
      <c r="B6" s="111">
        <v>2</v>
      </c>
      <c r="C6" s="111">
        <v>3</v>
      </c>
      <c r="D6" s="111">
        <v>4</v>
      </c>
      <c r="E6" s="111">
        <v>5</v>
      </c>
      <c r="F6" s="112">
        <v>6</v>
      </c>
      <c r="G6" s="113">
        <v>7</v>
      </c>
      <c r="H6" s="111">
        <v>8</v>
      </c>
      <c r="I6" s="111">
        <v>9</v>
      </c>
      <c r="J6" s="114">
        <v>10</v>
      </c>
      <c r="K6" s="115">
        <v>11</v>
      </c>
      <c r="L6" s="113">
        <v>12</v>
      </c>
      <c r="M6" s="111">
        <v>13</v>
      </c>
      <c r="N6" s="114">
        <v>14</v>
      </c>
      <c r="O6" s="113">
        <v>15</v>
      </c>
      <c r="P6" s="114">
        <v>16</v>
      </c>
      <c r="Q6" s="113">
        <v>17</v>
      </c>
      <c r="R6" s="114">
        <v>18</v>
      </c>
    </row>
    <row r="7" spans="1:20" ht="24.75" customHeight="1">
      <c r="A7" s="33">
        <v>1</v>
      </c>
      <c r="B7" s="29" t="s">
        <v>712</v>
      </c>
      <c r="C7" s="15">
        <f>F7*9+5.5</f>
        <v>104.5</v>
      </c>
      <c r="D7" s="15">
        <f>'366'!G17</f>
        <v>92.05</v>
      </c>
      <c r="E7" s="15">
        <v>3.8099999999999996</v>
      </c>
      <c r="F7" s="45">
        <v>11</v>
      </c>
      <c r="G7" s="96"/>
      <c r="H7" s="33"/>
      <c r="I7" s="33"/>
      <c r="J7" s="97"/>
      <c r="K7" s="99">
        <v>11</v>
      </c>
      <c r="L7" s="96">
        <v>11</v>
      </c>
      <c r="M7" s="33"/>
      <c r="N7" s="97"/>
      <c r="O7" s="101">
        <v>10</v>
      </c>
      <c r="P7" s="102">
        <v>1</v>
      </c>
      <c r="Q7" s="101">
        <v>10</v>
      </c>
      <c r="R7" s="102">
        <v>1</v>
      </c>
      <c r="T7" s="11">
        <f>L7-Q7</f>
        <v>1</v>
      </c>
    </row>
    <row r="8" spans="1:20" s="2" customFormat="1" ht="24.75" customHeight="1">
      <c r="A8" s="5">
        <f>A7+1</f>
        <v>2</v>
      </c>
      <c r="B8" s="6" t="s">
        <v>713</v>
      </c>
      <c r="C8" s="15">
        <v>182</v>
      </c>
      <c r="D8" s="15">
        <f>'366'!G37</f>
        <v>123.84</v>
      </c>
      <c r="E8" s="15">
        <v>5.27</v>
      </c>
      <c r="F8" s="117">
        <v>18</v>
      </c>
      <c r="G8" s="118">
        <v>1</v>
      </c>
      <c r="H8" s="5">
        <v>1</v>
      </c>
      <c r="I8" s="5">
        <v>2</v>
      </c>
      <c r="J8" s="119">
        <v>4</v>
      </c>
      <c r="K8" s="120">
        <v>14</v>
      </c>
      <c r="L8" s="118">
        <v>14</v>
      </c>
      <c r="M8" s="5"/>
      <c r="N8" s="119"/>
      <c r="O8" s="121">
        <v>13</v>
      </c>
      <c r="P8" s="122">
        <v>1</v>
      </c>
      <c r="Q8" s="121">
        <v>13</v>
      </c>
      <c r="R8" s="122">
        <v>1</v>
      </c>
      <c r="T8" s="11">
        <f aca="true" t="shared" si="0" ref="T8:T19">L8-Q8</f>
        <v>1</v>
      </c>
    </row>
    <row r="9" spans="1:20" ht="24.75" customHeight="1">
      <c r="A9" s="33">
        <v>3</v>
      </c>
      <c r="B9" s="29" t="s">
        <v>720</v>
      </c>
      <c r="C9" s="15">
        <f>F9*9+3</f>
        <v>12</v>
      </c>
      <c r="D9" s="15">
        <f>'366'!G40</f>
        <v>8.884</v>
      </c>
      <c r="E9" s="15"/>
      <c r="F9" s="45">
        <v>1</v>
      </c>
      <c r="G9" s="96"/>
      <c r="H9" s="33">
        <v>0</v>
      </c>
      <c r="I9" s="33">
        <v>0</v>
      </c>
      <c r="J9" s="97">
        <v>0</v>
      </c>
      <c r="K9" s="99">
        <v>1</v>
      </c>
      <c r="L9" s="96">
        <v>1</v>
      </c>
      <c r="M9" s="33"/>
      <c r="N9" s="97"/>
      <c r="O9" s="101">
        <v>1</v>
      </c>
      <c r="P9" s="102"/>
      <c r="Q9" s="101">
        <v>1</v>
      </c>
      <c r="R9" s="103"/>
      <c r="T9" s="11">
        <f t="shared" si="0"/>
        <v>0</v>
      </c>
    </row>
    <row r="10" spans="1:20" ht="24.75" customHeight="1">
      <c r="A10" s="5">
        <v>4</v>
      </c>
      <c r="B10" s="29" t="s">
        <v>721</v>
      </c>
      <c r="C10" s="15">
        <f>F10*9+25</f>
        <v>187</v>
      </c>
      <c r="D10" s="15">
        <f>'366'!G60</f>
        <v>136.39</v>
      </c>
      <c r="E10" s="15">
        <v>16.560000000000002</v>
      </c>
      <c r="F10" s="45">
        <v>18</v>
      </c>
      <c r="G10" s="96">
        <v>0</v>
      </c>
      <c r="H10" s="33"/>
      <c r="I10" s="33">
        <v>0</v>
      </c>
      <c r="J10" s="97">
        <f>SUM(G10:I10)</f>
        <v>0</v>
      </c>
      <c r="K10" s="99">
        <v>18</v>
      </c>
      <c r="L10" s="96">
        <v>16</v>
      </c>
      <c r="M10" s="33"/>
      <c r="N10" s="97">
        <v>2</v>
      </c>
      <c r="O10" s="101">
        <v>15</v>
      </c>
      <c r="P10" s="102">
        <v>3</v>
      </c>
      <c r="Q10" s="101">
        <v>7</v>
      </c>
      <c r="R10" s="102">
        <v>11</v>
      </c>
      <c r="T10" s="11">
        <f t="shared" si="0"/>
        <v>9</v>
      </c>
    </row>
    <row r="11" spans="1:20" ht="24.75" customHeight="1">
      <c r="A11" s="33">
        <v>5</v>
      </c>
      <c r="B11" s="29" t="s">
        <v>718</v>
      </c>
      <c r="C11" s="15">
        <v>149.15</v>
      </c>
      <c r="D11" s="15">
        <f>'366'!G76</f>
        <v>123.72</v>
      </c>
      <c r="E11" s="15">
        <v>2.09</v>
      </c>
      <c r="F11" s="45">
        <v>14</v>
      </c>
      <c r="G11" s="96"/>
      <c r="H11" s="33">
        <v>1</v>
      </c>
      <c r="I11" s="33"/>
      <c r="J11" s="97">
        <v>1</v>
      </c>
      <c r="K11" s="99">
        <v>13</v>
      </c>
      <c r="L11" s="96">
        <v>13</v>
      </c>
      <c r="M11" s="33"/>
      <c r="N11" s="97"/>
      <c r="O11" s="101">
        <v>12</v>
      </c>
      <c r="P11" s="102">
        <v>1</v>
      </c>
      <c r="Q11" s="101">
        <v>12</v>
      </c>
      <c r="R11" s="102">
        <v>1</v>
      </c>
      <c r="T11" s="11">
        <f t="shared" si="0"/>
        <v>1</v>
      </c>
    </row>
    <row r="12" spans="1:20" ht="24.75" customHeight="1">
      <c r="A12" s="5">
        <v>6</v>
      </c>
      <c r="B12" s="29" t="s">
        <v>714</v>
      </c>
      <c r="C12" s="15">
        <v>314.89</v>
      </c>
      <c r="D12" s="15">
        <f>'366'!G102</f>
        <v>215.935</v>
      </c>
      <c r="E12" s="15">
        <v>35.54</v>
      </c>
      <c r="F12" s="45">
        <v>24</v>
      </c>
      <c r="G12" s="96">
        <v>3</v>
      </c>
      <c r="H12" s="33"/>
      <c r="I12" s="33">
        <v>0</v>
      </c>
      <c r="J12" s="97">
        <v>3</v>
      </c>
      <c r="K12" s="99">
        <f>24-3</f>
        <v>21</v>
      </c>
      <c r="L12" s="96">
        <v>18</v>
      </c>
      <c r="M12" s="33"/>
      <c r="N12" s="97">
        <v>3</v>
      </c>
      <c r="O12" s="101">
        <v>18</v>
      </c>
      <c r="P12" s="102">
        <v>3</v>
      </c>
      <c r="Q12" s="101">
        <v>16</v>
      </c>
      <c r="R12" s="102">
        <v>5</v>
      </c>
      <c r="T12" s="11">
        <f t="shared" si="0"/>
        <v>2</v>
      </c>
    </row>
    <row r="13" spans="1:20" ht="24.75" customHeight="1">
      <c r="A13" s="33">
        <v>7</v>
      </c>
      <c r="B13" s="29" t="s">
        <v>744</v>
      </c>
      <c r="C13" s="15">
        <f>F13*9+15</f>
        <v>204</v>
      </c>
      <c r="D13" s="15">
        <f>'366'!G125</f>
        <v>187.37</v>
      </c>
      <c r="E13" s="15"/>
      <c r="F13" s="45">
        <v>21</v>
      </c>
      <c r="G13" s="96"/>
      <c r="H13" s="33"/>
      <c r="I13" s="33"/>
      <c r="J13" s="97"/>
      <c r="K13" s="99">
        <v>21</v>
      </c>
      <c r="L13" s="96">
        <v>21</v>
      </c>
      <c r="M13" s="33"/>
      <c r="N13" s="97"/>
      <c r="O13" s="101">
        <v>21</v>
      </c>
      <c r="P13" s="103"/>
      <c r="Q13" s="101">
        <v>21</v>
      </c>
      <c r="R13" s="103"/>
      <c r="T13" s="11">
        <f t="shared" si="0"/>
        <v>0</v>
      </c>
    </row>
    <row r="14" spans="1:20" ht="24.75" customHeight="1">
      <c r="A14" s="5">
        <v>8</v>
      </c>
      <c r="B14" s="29" t="s">
        <v>722</v>
      </c>
      <c r="C14" s="15">
        <f>F14*9+0.75+75</f>
        <v>255.75</v>
      </c>
      <c r="D14" s="15">
        <f>'366'!G147</f>
        <v>70.53</v>
      </c>
      <c r="E14" s="15">
        <v>99.25</v>
      </c>
      <c r="F14" s="45">
        <v>20</v>
      </c>
      <c r="G14" s="96" t="s">
        <v>265</v>
      </c>
      <c r="H14" s="33">
        <v>5</v>
      </c>
      <c r="I14" s="33" t="s">
        <v>265</v>
      </c>
      <c r="J14" s="97">
        <v>5</v>
      </c>
      <c r="K14" s="99">
        <f>+F14-J14</f>
        <v>15</v>
      </c>
      <c r="L14" s="96">
        <v>6</v>
      </c>
      <c r="M14" s="33">
        <v>1</v>
      </c>
      <c r="N14" s="97">
        <v>8</v>
      </c>
      <c r="O14" s="101">
        <v>5</v>
      </c>
      <c r="P14" s="102">
        <v>10</v>
      </c>
      <c r="Q14" s="101">
        <v>3</v>
      </c>
      <c r="R14" s="102">
        <v>12</v>
      </c>
      <c r="T14" s="11">
        <f t="shared" si="0"/>
        <v>3</v>
      </c>
    </row>
    <row r="15" spans="1:20" ht="24.75" customHeight="1">
      <c r="A15" s="33">
        <v>9</v>
      </c>
      <c r="B15" s="29" t="s">
        <v>715</v>
      </c>
      <c r="C15" s="15">
        <f>20*9+40</f>
        <v>220</v>
      </c>
      <c r="D15" s="15">
        <f>'366'!G169</f>
        <v>147.28000000000003</v>
      </c>
      <c r="E15" s="15">
        <v>28</v>
      </c>
      <c r="F15" s="45">
        <v>20</v>
      </c>
      <c r="G15" s="96">
        <v>0</v>
      </c>
      <c r="H15" s="33">
        <v>1</v>
      </c>
      <c r="I15" s="33"/>
      <c r="J15" s="97">
        <v>1</v>
      </c>
      <c r="K15" s="99">
        <v>19</v>
      </c>
      <c r="L15" s="96">
        <v>19</v>
      </c>
      <c r="M15" s="33"/>
      <c r="N15" s="97"/>
      <c r="O15" s="101">
        <v>17</v>
      </c>
      <c r="P15" s="102">
        <v>2</v>
      </c>
      <c r="Q15" s="101">
        <v>17</v>
      </c>
      <c r="R15" s="102">
        <v>2</v>
      </c>
      <c r="T15" s="11">
        <f t="shared" si="0"/>
        <v>2</v>
      </c>
    </row>
    <row r="16" spans="1:20" ht="24.75" customHeight="1">
      <c r="A16" s="5">
        <v>10</v>
      </c>
      <c r="B16" s="29" t="s">
        <v>716</v>
      </c>
      <c r="C16" s="15">
        <f>F16*9+0.75</f>
        <v>216.75</v>
      </c>
      <c r="D16" s="15">
        <f>'366'!G195</f>
        <v>211.78</v>
      </c>
      <c r="E16" s="15"/>
      <c r="F16" s="45">
        <v>24</v>
      </c>
      <c r="G16" s="96"/>
      <c r="H16" s="33"/>
      <c r="I16" s="33"/>
      <c r="J16" s="97"/>
      <c r="K16" s="99">
        <v>24</v>
      </c>
      <c r="L16" s="96">
        <v>24</v>
      </c>
      <c r="M16" s="33"/>
      <c r="N16" s="97"/>
      <c r="O16" s="101">
        <v>24</v>
      </c>
      <c r="P16" s="103"/>
      <c r="Q16" s="101">
        <v>24</v>
      </c>
      <c r="R16" s="103"/>
      <c r="T16" s="11">
        <f t="shared" si="0"/>
        <v>0</v>
      </c>
    </row>
    <row r="17" spans="1:20" ht="24.75" customHeight="1">
      <c r="A17" s="33">
        <v>11</v>
      </c>
      <c r="B17" s="29" t="s">
        <v>844</v>
      </c>
      <c r="C17" s="15">
        <f>9*F17+15+15</f>
        <v>246</v>
      </c>
      <c r="D17" s="15">
        <f>'366'!G246</f>
        <v>195.40000000000003</v>
      </c>
      <c r="E17" s="15">
        <v>1.54</v>
      </c>
      <c r="F17" s="45">
        <v>24</v>
      </c>
      <c r="G17" s="96"/>
      <c r="H17" s="33">
        <v>2</v>
      </c>
      <c r="I17" s="33"/>
      <c r="J17" s="97">
        <v>2</v>
      </c>
      <c r="K17" s="99">
        <v>22</v>
      </c>
      <c r="L17" s="96">
        <v>22</v>
      </c>
      <c r="M17" s="33"/>
      <c r="N17" s="97"/>
      <c r="O17" s="101">
        <v>21</v>
      </c>
      <c r="P17" s="102">
        <v>1</v>
      </c>
      <c r="Q17" s="101">
        <v>21</v>
      </c>
      <c r="R17" s="102">
        <v>1</v>
      </c>
      <c r="T17" s="11">
        <f t="shared" si="0"/>
        <v>1</v>
      </c>
    </row>
    <row r="18" spans="1:20" ht="24.75" customHeight="1">
      <c r="A18" s="5">
        <v>12</v>
      </c>
      <c r="B18" s="29" t="s">
        <v>717</v>
      </c>
      <c r="C18" s="15">
        <f>F18*9+10</f>
        <v>217</v>
      </c>
      <c r="D18" s="15">
        <f>'366'!G220</f>
        <v>139.03</v>
      </c>
      <c r="E18" s="15"/>
      <c r="F18" s="45">
        <v>23</v>
      </c>
      <c r="G18" s="96"/>
      <c r="H18" s="33">
        <v>1</v>
      </c>
      <c r="I18" s="33">
        <v>4</v>
      </c>
      <c r="J18" s="97">
        <f>+H18+I18</f>
        <v>5</v>
      </c>
      <c r="K18" s="99">
        <f>+F18-J18</f>
        <v>18</v>
      </c>
      <c r="L18" s="96">
        <v>17</v>
      </c>
      <c r="M18" s="33">
        <v>1</v>
      </c>
      <c r="N18" s="97"/>
      <c r="O18" s="101">
        <v>17</v>
      </c>
      <c r="P18" s="102">
        <v>1</v>
      </c>
      <c r="Q18" s="101">
        <v>17</v>
      </c>
      <c r="R18" s="102">
        <v>1</v>
      </c>
      <c r="T18" s="11">
        <f t="shared" si="0"/>
        <v>0</v>
      </c>
    </row>
    <row r="19" spans="1:20" ht="24.75" customHeight="1">
      <c r="A19" s="33">
        <v>13</v>
      </c>
      <c r="B19" s="29" t="s">
        <v>746</v>
      </c>
      <c r="C19" s="15">
        <f>F19*9+10.45+15</f>
        <v>214.45</v>
      </c>
      <c r="D19" s="15">
        <f>'366'!G269</f>
        <v>164.93</v>
      </c>
      <c r="E19" s="15">
        <v>36.39</v>
      </c>
      <c r="F19" s="45">
        <v>21</v>
      </c>
      <c r="G19" s="96"/>
      <c r="H19" s="33"/>
      <c r="I19" s="33"/>
      <c r="J19" s="97"/>
      <c r="K19" s="99">
        <v>21</v>
      </c>
      <c r="L19" s="96">
        <v>18</v>
      </c>
      <c r="M19" s="33"/>
      <c r="N19" s="97">
        <v>3</v>
      </c>
      <c r="O19" s="101">
        <v>17</v>
      </c>
      <c r="P19" s="102">
        <v>4</v>
      </c>
      <c r="Q19" s="101">
        <v>17</v>
      </c>
      <c r="R19" s="102">
        <v>4</v>
      </c>
      <c r="T19" s="11">
        <f t="shared" si="0"/>
        <v>1</v>
      </c>
    </row>
    <row r="20" spans="1:20" s="18" customFormat="1" ht="24.75" customHeight="1">
      <c r="A20" s="37"/>
      <c r="B20" s="37" t="s">
        <v>39</v>
      </c>
      <c r="C20" s="16">
        <f aca="true" t="shared" si="1" ref="C20:T20">SUM(C7:C19)</f>
        <v>2523.49</v>
      </c>
      <c r="D20" s="16">
        <f>SUM(D7:D19)</f>
        <v>1817.1390000000001</v>
      </c>
      <c r="E20" s="16">
        <v>228.45</v>
      </c>
      <c r="F20" s="41">
        <f t="shared" si="1"/>
        <v>239</v>
      </c>
      <c r="G20" s="42">
        <f t="shared" si="1"/>
        <v>4</v>
      </c>
      <c r="H20" s="37">
        <f t="shared" si="1"/>
        <v>11</v>
      </c>
      <c r="I20" s="37">
        <f t="shared" si="1"/>
        <v>6</v>
      </c>
      <c r="J20" s="98">
        <f t="shared" si="1"/>
        <v>21</v>
      </c>
      <c r="K20" s="100">
        <f t="shared" si="1"/>
        <v>218</v>
      </c>
      <c r="L20" s="42">
        <f t="shared" si="1"/>
        <v>200</v>
      </c>
      <c r="M20" s="37">
        <f t="shared" si="1"/>
        <v>2</v>
      </c>
      <c r="N20" s="98">
        <f t="shared" si="1"/>
        <v>16</v>
      </c>
      <c r="O20" s="104">
        <f t="shared" si="1"/>
        <v>191</v>
      </c>
      <c r="P20" s="105">
        <f t="shared" si="1"/>
        <v>27</v>
      </c>
      <c r="Q20" s="104">
        <f t="shared" si="1"/>
        <v>179</v>
      </c>
      <c r="R20" s="105">
        <f t="shared" si="1"/>
        <v>39</v>
      </c>
      <c r="T20" s="105">
        <f t="shared" si="1"/>
        <v>21</v>
      </c>
    </row>
    <row r="24" ht="14.25">
      <c r="C24" s="19">
        <f>9+14+14+11.74</f>
        <v>48.74</v>
      </c>
    </row>
    <row r="25" ht="14.25">
      <c r="C25" s="20">
        <f>C20-C24</f>
        <v>2474.75</v>
      </c>
    </row>
  </sheetData>
  <sheetProtection/>
  <mergeCells count="13">
    <mergeCell ref="D4:D5"/>
    <mergeCell ref="E4:E5"/>
    <mergeCell ref="G4:J4"/>
    <mergeCell ref="K4:K5"/>
    <mergeCell ref="O4:P4"/>
    <mergeCell ref="Q4:R4"/>
    <mergeCell ref="A1:R1"/>
    <mergeCell ref="A2:R2"/>
    <mergeCell ref="A4:A5"/>
    <mergeCell ref="B4:B5"/>
    <mergeCell ref="C4:C5"/>
    <mergeCell ref="F4:F5"/>
    <mergeCell ref="L4:N4"/>
  </mergeCells>
  <printOptions horizontalCentered="1"/>
  <pageMargins left="0.7480314960629921" right="0.4330708661417323" top="0.5118110236220472" bottom="0.5118110236220472" header="0.31496062992125984" footer="0.31496062992125984"/>
  <pageSetup horizontalDpi="300" verticalDpi="300" orientation="landscape" paperSize="5" scale="95" r:id="rId1"/>
</worksheet>
</file>

<file path=xl/worksheets/sheet4.xml><?xml version="1.0" encoding="utf-8"?>
<worksheet xmlns="http://schemas.openxmlformats.org/spreadsheetml/2006/main" xmlns:r="http://schemas.openxmlformats.org/officeDocument/2006/relationships">
  <dimension ref="A1:M28"/>
  <sheetViews>
    <sheetView zoomScalePageLayoutView="0" workbookViewId="0" topLeftCell="A2">
      <pane ySplit="4" topLeftCell="A30" activePane="bottomLeft" state="frozen"/>
      <selection pane="topLeft" activeCell="B2" sqref="B2:L36"/>
      <selection pane="bottomLeft" activeCell="D4" sqref="D4:D5"/>
    </sheetView>
  </sheetViews>
  <sheetFormatPr defaultColWidth="9.140625" defaultRowHeight="12.75"/>
  <cols>
    <col min="1" max="1" width="6.7109375" style="19" customWidth="1"/>
    <col min="2" max="2" width="16.421875" style="11" customWidth="1"/>
    <col min="3" max="3" width="16.00390625" style="19" customWidth="1"/>
    <col min="4" max="4" width="6.57421875" style="19" customWidth="1"/>
    <col min="5" max="5" width="9.57421875" style="19" customWidth="1"/>
    <col min="6" max="6" width="10.421875" style="19" customWidth="1"/>
    <col min="7" max="8" width="7.28125" style="19" customWidth="1"/>
    <col min="9" max="9" width="8.7109375" style="19" customWidth="1"/>
    <col min="10" max="10" width="10.57421875" style="19" customWidth="1"/>
    <col min="11" max="11" width="6.8515625" style="20" hidden="1" customWidth="1"/>
    <col min="12" max="12" width="29.140625" style="11" customWidth="1"/>
    <col min="13" max="16384" width="9.140625" style="11" customWidth="1"/>
  </cols>
  <sheetData>
    <row r="1" spans="1:12" ht="20.25" customHeight="1">
      <c r="A1" s="162" t="s">
        <v>0</v>
      </c>
      <c r="B1" s="162"/>
      <c r="C1" s="162"/>
      <c r="D1" s="162"/>
      <c r="E1" s="162"/>
      <c r="F1" s="162"/>
      <c r="G1" s="162"/>
      <c r="H1" s="162"/>
      <c r="I1" s="162"/>
      <c r="J1" s="162"/>
      <c r="K1" s="162"/>
      <c r="L1" s="162"/>
    </row>
    <row r="2" spans="1:12" ht="20.25" customHeight="1">
      <c r="A2" s="162" t="s">
        <v>292</v>
      </c>
      <c r="B2" s="163"/>
      <c r="C2" s="162"/>
      <c r="D2" s="162"/>
      <c r="E2" s="162"/>
      <c r="F2" s="162"/>
      <c r="G2" s="162"/>
      <c r="H2" s="162"/>
      <c r="I2" s="162"/>
      <c r="J2" s="162"/>
      <c r="K2" s="162"/>
      <c r="L2" s="162"/>
    </row>
    <row r="3" ht="6" customHeight="1"/>
    <row r="4" spans="1:12" s="22" customFormat="1" ht="12.75" customHeight="1">
      <c r="A4" s="153" t="s">
        <v>1</v>
      </c>
      <c r="B4" s="153" t="s">
        <v>2</v>
      </c>
      <c r="C4" s="153" t="s">
        <v>249</v>
      </c>
      <c r="D4" s="153" t="s">
        <v>3</v>
      </c>
      <c r="E4" s="154" t="s">
        <v>255</v>
      </c>
      <c r="F4" s="161"/>
      <c r="G4" s="161"/>
      <c r="H4" s="161"/>
      <c r="I4" s="161"/>
      <c r="J4" s="161"/>
      <c r="K4" s="164" t="s">
        <v>256</v>
      </c>
      <c r="L4" s="153" t="s">
        <v>6</v>
      </c>
    </row>
    <row r="5" spans="1:12" s="22" customFormat="1" ht="47.25" customHeight="1">
      <c r="A5" s="153"/>
      <c r="B5" s="153"/>
      <c r="C5" s="153"/>
      <c r="D5" s="153"/>
      <c r="E5" s="24" t="s">
        <v>263</v>
      </c>
      <c r="F5" s="27" t="s">
        <v>287</v>
      </c>
      <c r="G5" s="24" t="s">
        <v>277</v>
      </c>
      <c r="H5" s="27" t="s">
        <v>261</v>
      </c>
      <c r="I5" s="24" t="s">
        <v>262</v>
      </c>
      <c r="J5" s="24" t="s">
        <v>285</v>
      </c>
      <c r="K5" s="164"/>
      <c r="L5" s="153"/>
    </row>
    <row r="6" spans="1:13" ht="19.5" customHeight="1">
      <c r="A6" s="13">
        <v>1</v>
      </c>
      <c r="B6" s="14" t="s">
        <v>7</v>
      </c>
      <c r="C6" s="15">
        <v>99</v>
      </c>
      <c r="D6" s="13">
        <v>11</v>
      </c>
      <c r="E6" s="13"/>
      <c r="F6" s="13"/>
      <c r="G6" s="13"/>
      <c r="H6" s="13">
        <v>1</v>
      </c>
      <c r="I6" s="32">
        <v>8</v>
      </c>
      <c r="J6" s="32">
        <v>2</v>
      </c>
      <c r="K6" s="15" t="e">
        <f>#REF!</f>
        <v>#REF!</v>
      </c>
      <c r="L6" s="14"/>
      <c r="M6" s="31">
        <f>E6+F6+G6+H6+I6+J6</f>
        <v>11</v>
      </c>
    </row>
    <row r="7" spans="1:13" ht="19.5" customHeight="1">
      <c r="A7" s="13">
        <f>A6+1</f>
        <v>2</v>
      </c>
      <c r="B7" s="14" t="s">
        <v>8</v>
      </c>
      <c r="C7" s="15">
        <v>162</v>
      </c>
      <c r="D7" s="13">
        <v>18</v>
      </c>
      <c r="E7" s="13">
        <v>1</v>
      </c>
      <c r="F7" s="13">
        <v>4</v>
      </c>
      <c r="G7" s="13"/>
      <c r="H7" s="13"/>
      <c r="I7" s="32">
        <v>10</v>
      </c>
      <c r="J7" s="32">
        <v>3</v>
      </c>
      <c r="K7" s="15" t="e">
        <f>#REF!</f>
        <v>#REF!</v>
      </c>
      <c r="L7" s="21"/>
      <c r="M7" s="31">
        <f aca="true" t="shared" si="0" ref="M7:M28">E7+F7+G7+H7+I7+J7</f>
        <v>18</v>
      </c>
    </row>
    <row r="8" spans="1:13" ht="19.5" customHeight="1">
      <c r="A8" s="13">
        <f aca="true" t="shared" si="1" ref="A8:A27">A7+1</f>
        <v>3</v>
      </c>
      <c r="B8" s="14" t="s">
        <v>9</v>
      </c>
      <c r="C8" s="15">
        <v>9</v>
      </c>
      <c r="D8" s="13">
        <v>1</v>
      </c>
      <c r="E8" s="13"/>
      <c r="F8" s="13"/>
      <c r="G8" s="13"/>
      <c r="H8" s="13"/>
      <c r="I8" s="32"/>
      <c r="J8" s="32">
        <v>1</v>
      </c>
      <c r="K8" s="15" t="e">
        <f>#REF!</f>
        <v>#REF!</v>
      </c>
      <c r="L8" s="14"/>
      <c r="M8" s="31">
        <f t="shared" si="0"/>
        <v>1</v>
      </c>
    </row>
    <row r="9" spans="1:13" ht="19.5" customHeight="1">
      <c r="A9" s="33">
        <f t="shared" si="1"/>
        <v>4</v>
      </c>
      <c r="B9" s="14" t="s">
        <v>10</v>
      </c>
      <c r="C9" s="15">
        <v>162</v>
      </c>
      <c r="D9" s="13">
        <v>18</v>
      </c>
      <c r="E9" s="13"/>
      <c r="F9" s="13"/>
      <c r="G9" s="13"/>
      <c r="H9" s="13">
        <v>2</v>
      </c>
      <c r="I9" s="32">
        <v>12</v>
      </c>
      <c r="J9" s="32">
        <v>4</v>
      </c>
      <c r="K9" s="15" t="e">
        <f>#REF!</f>
        <v>#REF!</v>
      </c>
      <c r="L9" s="14"/>
      <c r="M9" s="31">
        <f t="shared" si="0"/>
        <v>18</v>
      </c>
    </row>
    <row r="10" spans="1:13" ht="23.25" customHeight="1">
      <c r="A10" s="33">
        <f t="shared" si="1"/>
        <v>5</v>
      </c>
      <c r="B10" s="14" t="s">
        <v>11</v>
      </c>
      <c r="C10" s="15">
        <v>126</v>
      </c>
      <c r="D10" s="13">
        <v>14</v>
      </c>
      <c r="E10" s="13"/>
      <c r="F10" s="13"/>
      <c r="G10" s="13">
        <v>1</v>
      </c>
      <c r="H10" s="13">
        <v>2</v>
      </c>
      <c r="I10" s="32">
        <v>11</v>
      </c>
      <c r="J10" s="32"/>
      <c r="K10" s="15" t="e">
        <f>#REF!</f>
        <v>#REF!</v>
      </c>
      <c r="L10" s="14"/>
      <c r="M10" s="31">
        <f t="shared" si="0"/>
        <v>14</v>
      </c>
    </row>
    <row r="11" spans="1:13" ht="42.75">
      <c r="A11" s="33">
        <f t="shared" si="1"/>
        <v>6</v>
      </c>
      <c r="B11" s="14" t="s">
        <v>12</v>
      </c>
      <c r="C11" s="15">
        <v>216</v>
      </c>
      <c r="D11" s="13">
        <v>24</v>
      </c>
      <c r="E11" s="13">
        <v>4</v>
      </c>
      <c r="F11" s="13"/>
      <c r="G11" s="13">
        <v>15</v>
      </c>
      <c r="H11" s="13">
        <v>2</v>
      </c>
      <c r="I11" s="33">
        <v>3</v>
      </c>
      <c r="J11" s="32"/>
      <c r="K11" s="15" t="e">
        <f>#REF!</f>
        <v>#REF!</v>
      </c>
      <c r="L11" s="26" t="s">
        <v>288</v>
      </c>
      <c r="M11" s="31">
        <f t="shared" si="0"/>
        <v>24</v>
      </c>
    </row>
    <row r="12" spans="1:13" ht="14.25">
      <c r="A12" s="33">
        <f t="shared" si="1"/>
        <v>7</v>
      </c>
      <c r="B12" s="14" t="s">
        <v>13</v>
      </c>
      <c r="C12" s="15">
        <v>189</v>
      </c>
      <c r="D12" s="13">
        <v>21</v>
      </c>
      <c r="E12" s="13">
        <v>5</v>
      </c>
      <c r="F12" s="13">
        <v>1</v>
      </c>
      <c r="G12" s="13">
        <v>1</v>
      </c>
      <c r="H12" s="13"/>
      <c r="I12" s="32">
        <v>9</v>
      </c>
      <c r="J12" s="32">
        <v>5</v>
      </c>
      <c r="K12" s="15" t="e">
        <f>#REF!</f>
        <v>#REF!</v>
      </c>
      <c r="L12" s="29"/>
      <c r="M12" s="31">
        <f t="shared" si="0"/>
        <v>21</v>
      </c>
    </row>
    <row r="13" spans="1:13" ht="21" customHeight="1">
      <c r="A13" s="33">
        <f t="shared" si="1"/>
        <v>8</v>
      </c>
      <c r="B13" s="14" t="s">
        <v>14</v>
      </c>
      <c r="C13" s="15">
        <v>180</v>
      </c>
      <c r="D13" s="13">
        <v>20</v>
      </c>
      <c r="E13" s="13">
        <v>8</v>
      </c>
      <c r="F13" s="13"/>
      <c r="G13" s="13"/>
      <c r="H13" s="13"/>
      <c r="I13" s="32">
        <v>12</v>
      </c>
      <c r="J13" s="32"/>
      <c r="K13" s="15" t="e">
        <f>#REF!</f>
        <v>#REF!</v>
      </c>
      <c r="L13" s="14"/>
      <c r="M13" s="31">
        <f t="shared" si="0"/>
        <v>20</v>
      </c>
    </row>
    <row r="14" spans="1:13" ht="28.5">
      <c r="A14" s="33">
        <f t="shared" si="1"/>
        <v>9</v>
      </c>
      <c r="B14" s="14" t="s">
        <v>15</v>
      </c>
      <c r="C14" s="15">
        <v>180</v>
      </c>
      <c r="D14" s="13">
        <v>20</v>
      </c>
      <c r="E14" s="13">
        <v>6</v>
      </c>
      <c r="F14" s="13"/>
      <c r="G14" s="13">
        <v>1</v>
      </c>
      <c r="H14" s="13">
        <v>1</v>
      </c>
      <c r="I14" s="32">
        <v>9</v>
      </c>
      <c r="J14" s="32">
        <v>3</v>
      </c>
      <c r="K14" s="15" t="e">
        <f>#REF!</f>
        <v>#REF!</v>
      </c>
      <c r="L14" s="21" t="s">
        <v>274</v>
      </c>
      <c r="M14" s="31">
        <f t="shared" si="0"/>
        <v>20</v>
      </c>
    </row>
    <row r="15" spans="1:13" ht="23.25" customHeight="1">
      <c r="A15" s="33">
        <f t="shared" si="1"/>
        <v>10</v>
      </c>
      <c r="B15" s="14" t="s">
        <v>16</v>
      </c>
      <c r="C15" s="15">
        <v>216</v>
      </c>
      <c r="D15" s="13">
        <v>24</v>
      </c>
      <c r="E15" s="13"/>
      <c r="F15" s="13"/>
      <c r="G15" s="13"/>
      <c r="H15" s="13"/>
      <c r="I15" s="32">
        <v>16</v>
      </c>
      <c r="J15" s="32">
        <v>8</v>
      </c>
      <c r="K15" s="15" t="e">
        <f>#REF!</f>
        <v>#REF!</v>
      </c>
      <c r="L15" s="21"/>
      <c r="M15" s="31">
        <f t="shared" si="0"/>
        <v>24</v>
      </c>
    </row>
    <row r="16" spans="1:13" ht="23.25" customHeight="1">
      <c r="A16" s="33">
        <f t="shared" si="1"/>
        <v>11</v>
      </c>
      <c r="B16" s="14" t="s">
        <v>18</v>
      </c>
      <c r="C16" s="15">
        <v>207</v>
      </c>
      <c r="D16" s="13">
        <v>23</v>
      </c>
      <c r="E16" s="13">
        <v>1</v>
      </c>
      <c r="F16" s="13"/>
      <c r="G16" s="13"/>
      <c r="H16" s="13">
        <v>1</v>
      </c>
      <c r="I16" s="32">
        <v>14</v>
      </c>
      <c r="J16" s="32">
        <v>7</v>
      </c>
      <c r="K16" s="15" t="e">
        <f>#REF!</f>
        <v>#REF!</v>
      </c>
      <c r="L16" s="14"/>
      <c r="M16" s="31">
        <f t="shared" si="0"/>
        <v>23</v>
      </c>
    </row>
    <row r="17" spans="1:13" ht="23.25" customHeight="1">
      <c r="A17" s="33">
        <f t="shared" si="1"/>
        <v>12</v>
      </c>
      <c r="B17" s="14" t="s">
        <v>17</v>
      </c>
      <c r="C17" s="15">
        <v>216</v>
      </c>
      <c r="D17" s="13">
        <v>24</v>
      </c>
      <c r="E17" s="13">
        <v>2</v>
      </c>
      <c r="F17" s="13"/>
      <c r="G17" s="13"/>
      <c r="H17" s="13">
        <v>2</v>
      </c>
      <c r="I17" s="32">
        <v>17</v>
      </c>
      <c r="J17" s="32">
        <v>3</v>
      </c>
      <c r="K17" s="15" t="e">
        <f>#REF!</f>
        <v>#REF!</v>
      </c>
      <c r="L17" s="14"/>
      <c r="M17" s="31">
        <f t="shared" si="0"/>
        <v>24</v>
      </c>
    </row>
    <row r="18" spans="1:13" ht="23.25" customHeight="1">
      <c r="A18" s="33">
        <f t="shared" si="1"/>
        <v>13</v>
      </c>
      <c r="B18" s="14" t="s">
        <v>19</v>
      </c>
      <c r="C18" s="15">
        <v>189</v>
      </c>
      <c r="D18" s="13">
        <v>21</v>
      </c>
      <c r="E18" s="13">
        <v>5</v>
      </c>
      <c r="F18" s="13"/>
      <c r="G18" s="13"/>
      <c r="H18" s="13"/>
      <c r="I18" s="32">
        <v>12</v>
      </c>
      <c r="J18" s="32">
        <v>4</v>
      </c>
      <c r="K18" s="15" t="e">
        <f>#REF!</f>
        <v>#REF!</v>
      </c>
      <c r="L18" s="14"/>
      <c r="M18" s="31">
        <f t="shared" si="0"/>
        <v>21</v>
      </c>
    </row>
    <row r="19" spans="1:13" ht="17.25" customHeight="1">
      <c r="A19" s="33">
        <f t="shared" si="1"/>
        <v>14</v>
      </c>
      <c r="B19" s="14" t="s">
        <v>20</v>
      </c>
      <c r="C19" s="15">
        <v>135</v>
      </c>
      <c r="D19" s="13">
        <v>15</v>
      </c>
      <c r="E19" s="13"/>
      <c r="F19" s="13"/>
      <c r="G19" s="13"/>
      <c r="H19" s="13"/>
      <c r="I19" s="32">
        <v>6</v>
      </c>
      <c r="J19" s="32">
        <v>9</v>
      </c>
      <c r="K19" s="15" t="e">
        <f>#REF!</f>
        <v>#REF!</v>
      </c>
      <c r="L19" s="14"/>
      <c r="M19" s="31">
        <f t="shared" si="0"/>
        <v>15</v>
      </c>
    </row>
    <row r="20" spans="1:13" ht="57">
      <c r="A20" s="33">
        <f t="shared" si="1"/>
        <v>15</v>
      </c>
      <c r="B20" s="14" t="s">
        <v>21</v>
      </c>
      <c r="C20" s="15">
        <v>162</v>
      </c>
      <c r="D20" s="13">
        <v>18</v>
      </c>
      <c r="E20" s="13"/>
      <c r="F20" s="13">
        <v>1</v>
      </c>
      <c r="G20" s="13"/>
      <c r="H20" s="13">
        <v>1</v>
      </c>
      <c r="I20" s="32">
        <v>13</v>
      </c>
      <c r="J20" s="32">
        <v>3</v>
      </c>
      <c r="K20" s="15" t="e">
        <f>#REF!</f>
        <v>#REF!</v>
      </c>
      <c r="L20" s="23" t="s">
        <v>282</v>
      </c>
      <c r="M20" s="31">
        <f t="shared" si="0"/>
        <v>18</v>
      </c>
    </row>
    <row r="21" spans="1:13" ht="17.25" customHeight="1">
      <c r="A21" s="33">
        <f t="shared" si="1"/>
        <v>16</v>
      </c>
      <c r="B21" s="14" t="s">
        <v>28</v>
      </c>
      <c r="C21" s="15">
        <v>189</v>
      </c>
      <c r="D21" s="13">
        <v>21</v>
      </c>
      <c r="E21" s="13"/>
      <c r="F21" s="13"/>
      <c r="G21" s="13"/>
      <c r="H21" s="13">
        <v>3</v>
      </c>
      <c r="I21" s="32">
        <v>16</v>
      </c>
      <c r="J21" s="32">
        <v>2</v>
      </c>
      <c r="K21" s="15" t="e">
        <f>#REF!</f>
        <v>#REF!</v>
      </c>
      <c r="L21" s="23" t="s">
        <v>283</v>
      </c>
      <c r="M21" s="31">
        <f t="shared" si="0"/>
        <v>21</v>
      </c>
    </row>
    <row r="22" spans="1:13" ht="17.25" customHeight="1">
      <c r="A22" s="33">
        <f t="shared" si="1"/>
        <v>17</v>
      </c>
      <c r="B22" s="14" t="s">
        <v>22</v>
      </c>
      <c r="C22" s="15">
        <v>243</v>
      </c>
      <c r="D22" s="13">
        <v>27</v>
      </c>
      <c r="E22" s="13">
        <v>1</v>
      </c>
      <c r="F22" s="13"/>
      <c r="G22" s="13">
        <v>1</v>
      </c>
      <c r="H22" s="13"/>
      <c r="I22" s="32">
        <v>17</v>
      </c>
      <c r="J22" s="32">
        <v>8</v>
      </c>
      <c r="K22" s="15" t="e">
        <f>#REF!</f>
        <v>#REF!</v>
      </c>
      <c r="L22" s="21" t="s">
        <v>275</v>
      </c>
      <c r="M22" s="31">
        <f t="shared" si="0"/>
        <v>27</v>
      </c>
    </row>
    <row r="23" spans="1:13" ht="17.25" customHeight="1">
      <c r="A23" s="33">
        <f t="shared" si="1"/>
        <v>18</v>
      </c>
      <c r="B23" s="14" t="s">
        <v>23</v>
      </c>
      <c r="C23" s="15">
        <v>189</v>
      </c>
      <c r="D23" s="13">
        <v>21</v>
      </c>
      <c r="E23" s="13"/>
      <c r="F23" s="13"/>
      <c r="G23" s="13"/>
      <c r="H23" s="13"/>
      <c r="I23" s="32">
        <v>7</v>
      </c>
      <c r="J23" s="32">
        <v>14</v>
      </c>
      <c r="K23" s="15" t="e">
        <f>#REF!</f>
        <v>#REF!</v>
      </c>
      <c r="L23" s="14"/>
      <c r="M23" s="31">
        <f t="shared" si="0"/>
        <v>21</v>
      </c>
    </row>
    <row r="24" spans="1:13" ht="17.25" customHeight="1">
      <c r="A24" s="33">
        <f t="shared" si="1"/>
        <v>19</v>
      </c>
      <c r="B24" s="14" t="s">
        <v>26</v>
      </c>
      <c r="C24" s="15">
        <v>27</v>
      </c>
      <c r="D24" s="13">
        <v>3</v>
      </c>
      <c r="E24" s="13"/>
      <c r="F24" s="13"/>
      <c r="G24" s="13"/>
      <c r="H24" s="13"/>
      <c r="I24" s="32"/>
      <c r="J24" s="32">
        <v>3</v>
      </c>
      <c r="K24" s="15" t="e">
        <f>#REF!</f>
        <v>#REF!</v>
      </c>
      <c r="L24" s="14"/>
      <c r="M24" s="31">
        <f t="shared" si="0"/>
        <v>3</v>
      </c>
    </row>
    <row r="25" spans="1:13" ht="17.25" customHeight="1">
      <c r="A25" s="33">
        <f t="shared" si="1"/>
        <v>20</v>
      </c>
      <c r="B25" s="14" t="s">
        <v>27</v>
      </c>
      <c r="C25" s="15">
        <v>63</v>
      </c>
      <c r="D25" s="13">
        <v>7</v>
      </c>
      <c r="E25" s="13"/>
      <c r="F25" s="13">
        <v>6</v>
      </c>
      <c r="G25" s="13"/>
      <c r="H25" s="13"/>
      <c r="I25" s="32">
        <v>1</v>
      </c>
      <c r="J25" s="32"/>
      <c r="K25" s="15" t="e">
        <f>#REF!</f>
        <v>#REF!</v>
      </c>
      <c r="L25" s="14" t="s">
        <v>264</v>
      </c>
      <c r="M25" s="31">
        <f t="shared" si="0"/>
        <v>7</v>
      </c>
    </row>
    <row r="26" spans="1:13" ht="17.25" customHeight="1">
      <c r="A26" s="33">
        <f t="shared" si="1"/>
        <v>21</v>
      </c>
      <c r="B26" s="14" t="s">
        <v>25</v>
      </c>
      <c r="C26" s="15">
        <v>45</v>
      </c>
      <c r="D26" s="13">
        <v>5</v>
      </c>
      <c r="E26" s="13">
        <v>1</v>
      </c>
      <c r="F26" s="13"/>
      <c r="G26" s="13"/>
      <c r="H26" s="13"/>
      <c r="I26" s="32">
        <v>2</v>
      </c>
      <c r="J26" s="32">
        <v>2</v>
      </c>
      <c r="K26" s="15" t="e">
        <f>#REF!</f>
        <v>#REF!</v>
      </c>
      <c r="L26" s="21"/>
      <c r="M26" s="31">
        <f t="shared" si="0"/>
        <v>5</v>
      </c>
    </row>
    <row r="27" spans="1:13" ht="17.25" customHeight="1">
      <c r="A27" s="33">
        <f t="shared" si="1"/>
        <v>22</v>
      </c>
      <c r="B27" s="14" t="s">
        <v>24</v>
      </c>
      <c r="C27" s="15">
        <v>90</v>
      </c>
      <c r="D27" s="13">
        <v>10</v>
      </c>
      <c r="E27" s="13">
        <v>1</v>
      </c>
      <c r="F27" s="13">
        <v>1</v>
      </c>
      <c r="G27" s="13"/>
      <c r="H27" s="13"/>
      <c r="I27" s="32">
        <v>5</v>
      </c>
      <c r="J27" s="32">
        <v>3</v>
      </c>
      <c r="K27" s="15" t="e">
        <f>#REF!</f>
        <v>#REF!</v>
      </c>
      <c r="L27" s="21" t="s">
        <v>276</v>
      </c>
      <c r="M27" s="31">
        <f t="shared" si="0"/>
        <v>10</v>
      </c>
    </row>
    <row r="28" spans="1:13" s="18" customFormat="1" ht="15">
      <c r="A28" s="12"/>
      <c r="B28" s="12" t="s">
        <v>39</v>
      </c>
      <c r="C28" s="16">
        <f aca="true" t="shared" si="2" ref="C28:K28">SUM(C6:C27)</f>
        <v>3294</v>
      </c>
      <c r="D28" s="12">
        <f t="shared" si="2"/>
        <v>366</v>
      </c>
      <c r="E28" s="12">
        <f t="shared" si="2"/>
        <v>35</v>
      </c>
      <c r="F28" s="28">
        <f t="shared" si="2"/>
        <v>13</v>
      </c>
      <c r="G28" s="25">
        <f t="shared" si="2"/>
        <v>19</v>
      </c>
      <c r="H28" s="30">
        <f t="shared" si="2"/>
        <v>15</v>
      </c>
      <c r="I28" s="25">
        <f t="shared" si="2"/>
        <v>200</v>
      </c>
      <c r="J28" s="25">
        <f t="shared" si="2"/>
        <v>84</v>
      </c>
      <c r="K28" s="16" t="e">
        <f t="shared" si="2"/>
        <v>#REF!</v>
      </c>
      <c r="L28" s="17"/>
      <c r="M28" s="31">
        <f t="shared" si="0"/>
        <v>366</v>
      </c>
    </row>
  </sheetData>
  <sheetProtection/>
  <mergeCells count="9">
    <mergeCell ref="E4:J4"/>
    <mergeCell ref="A2:L2"/>
    <mergeCell ref="A1:L1"/>
    <mergeCell ref="L4:L5"/>
    <mergeCell ref="A4:A5"/>
    <mergeCell ref="B4:B5"/>
    <mergeCell ref="C4:C5"/>
    <mergeCell ref="D4:D5"/>
    <mergeCell ref="K4:K5"/>
  </mergeCells>
  <printOptions/>
  <pageMargins left="0.95" right="0.7" top="0.5" bottom="0.75" header="0.3" footer="0.3"/>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L275"/>
  <sheetViews>
    <sheetView view="pageBreakPreview" zoomScale="70" zoomScaleSheetLayoutView="70" zoomScalePageLayoutView="0" workbookViewId="0" topLeftCell="A26">
      <selection activeCell="A187" sqref="A187:IV187"/>
    </sheetView>
  </sheetViews>
  <sheetFormatPr defaultColWidth="9.140625" defaultRowHeight="12.75"/>
  <cols>
    <col min="1" max="1" width="8.7109375" style="4" customWidth="1"/>
    <col min="2" max="2" width="11.00390625" style="4" customWidth="1"/>
    <col min="3" max="3" width="18.57421875" style="44" customWidth="1"/>
    <col min="4" max="4" width="19.28125" style="44" customWidth="1"/>
    <col min="5" max="5" width="11.8515625" style="2" customWidth="1"/>
    <col min="6" max="6" width="15.8515625" style="36" customWidth="1"/>
    <col min="7" max="7" width="15.8515625" style="4" customWidth="1"/>
    <col min="8" max="8" width="30.140625" style="4" customWidth="1"/>
    <col min="9" max="9" width="14.8515625" style="4" customWidth="1"/>
    <col min="10" max="10" width="30.7109375" style="44" customWidth="1"/>
    <col min="11" max="11" width="20.140625" style="4" customWidth="1"/>
    <col min="12" max="16384" width="9.140625" style="2" customWidth="1"/>
  </cols>
  <sheetData>
    <row r="1" spans="1:11" ht="20.25">
      <c r="A1" s="175" t="s">
        <v>742</v>
      </c>
      <c r="B1" s="175"/>
      <c r="C1" s="175"/>
      <c r="D1" s="175"/>
      <c r="E1" s="175"/>
      <c r="F1" s="175"/>
      <c r="G1" s="175"/>
      <c r="H1" s="175"/>
      <c r="I1" s="175"/>
      <c r="J1" s="175"/>
      <c r="K1" s="175"/>
    </row>
    <row r="2" spans="1:11" s="40" customFormat="1" ht="32.25" customHeight="1">
      <c r="A2" s="167" t="s">
        <v>310</v>
      </c>
      <c r="B2" s="167" t="s">
        <v>311</v>
      </c>
      <c r="C2" s="166" t="s">
        <v>312</v>
      </c>
      <c r="D2" s="166" t="s">
        <v>313</v>
      </c>
      <c r="E2" s="167" t="s">
        <v>314</v>
      </c>
      <c r="F2" s="167" t="s">
        <v>315</v>
      </c>
      <c r="G2" s="167"/>
      <c r="H2" s="167" t="s">
        <v>316</v>
      </c>
      <c r="I2" s="167" t="s">
        <v>317</v>
      </c>
      <c r="J2" s="167"/>
      <c r="K2" s="167"/>
    </row>
    <row r="3" spans="1:11" s="40" customFormat="1" ht="65.25" customHeight="1">
      <c r="A3" s="167"/>
      <c r="B3" s="167"/>
      <c r="C3" s="166"/>
      <c r="D3" s="166"/>
      <c r="E3" s="167"/>
      <c r="F3" s="92" t="s">
        <v>788</v>
      </c>
      <c r="G3" s="92" t="s">
        <v>318</v>
      </c>
      <c r="H3" s="167"/>
      <c r="I3" s="92" t="s">
        <v>319</v>
      </c>
      <c r="J3" s="92" t="s">
        <v>320</v>
      </c>
      <c r="K3" s="92" t="s">
        <v>321</v>
      </c>
    </row>
    <row r="4" spans="1:11" s="4" customFormat="1" ht="14.25">
      <c r="A4" s="38">
        <v>1</v>
      </c>
      <c r="B4" s="38">
        <v>2</v>
      </c>
      <c r="C4" s="43">
        <v>3</v>
      </c>
      <c r="D4" s="43">
        <v>4</v>
      </c>
      <c r="E4" s="38">
        <v>5</v>
      </c>
      <c r="F4" s="39">
        <v>6</v>
      </c>
      <c r="G4" s="38">
        <v>7</v>
      </c>
      <c r="H4" s="38">
        <v>8</v>
      </c>
      <c r="I4" s="38">
        <v>9</v>
      </c>
      <c r="J4" s="43">
        <v>10</v>
      </c>
      <c r="K4" s="38">
        <v>11</v>
      </c>
    </row>
    <row r="5" spans="1:11" ht="15">
      <c r="A5" s="171" t="s">
        <v>236</v>
      </c>
      <c r="B5" s="171"/>
      <c r="C5" s="171"/>
      <c r="D5" s="171"/>
      <c r="E5" s="171"/>
      <c r="F5" s="171"/>
      <c r="G5" s="171"/>
      <c r="H5" s="171"/>
      <c r="I5" s="171"/>
      <c r="J5" s="171"/>
      <c r="K5" s="171"/>
    </row>
    <row r="6" spans="1:11" ht="30" customHeight="1">
      <c r="A6" s="5">
        <v>1</v>
      </c>
      <c r="B6" s="1" t="s">
        <v>712</v>
      </c>
      <c r="C6" s="46" t="s">
        <v>323</v>
      </c>
      <c r="D6" s="46" t="s">
        <v>102</v>
      </c>
      <c r="E6" s="168" t="s">
        <v>322</v>
      </c>
      <c r="F6" s="7">
        <v>9.5</v>
      </c>
      <c r="G6" s="7">
        <v>8.79</v>
      </c>
      <c r="H6" s="47" t="s">
        <v>819</v>
      </c>
      <c r="I6" s="48" t="s">
        <v>632</v>
      </c>
      <c r="J6" s="47"/>
      <c r="K6" s="48"/>
    </row>
    <row r="7" spans="1:11" ht="30" customHeight="1">
      <c r="A7" s="5">
        <f>A6+1</f>
        <v>2</v>
      </c>
      <c r="B7" s="49" t="s">
        <v>616</v>
      </c>
      <c r="C7" s="46" t="s">
        <v>324</v>
      </c>
      <c r="D7" s="46" t="s">
        <v>101</v>
      </c>
      <c r="E7" s="169"/>
      <c r="F7" s="7">
        <v>9.5</v>
      </c>
      <c r="G7" s="7">
        <v>8.83</v>
      </c>
      <c r="H7" s="50" t="s">
        <v>820</v>
      </c>
      <c r="I7" s="48" t="s">
        <v>633</v>
      </c>
      <c r="J7" s="47"/>
      <c r="K7" s="48"/>
    </row>
    <row r="8" spans="1:11" ht="30" customHeight="1">
      <c r="A8" s="5">
        <f aca="true" t="shared" si="0" ref="A8:A14">A7+1</f>
        <v>3</v>
      </c>
      <c r="B8" s="49" t="s">
        <v>616</v>
      </c>
      <c r="C8" s="46" t="s">
        <v>325</v>
      </c>
      <c r="D8" s="46" t="s">
        <v>104</v>
      </c>
      <c r="E8" s="169"/>
      <c r="F8" s="7">
        <v>9.5</v>
      </c>
      <c r="G8" s="7">
        <v>8.69</v>
      </c>
      <c r="H8" s="50" t="s">
        <v>821</v>
      </c>
      <c r="I8" s="48" t="s">
        <v>634</v>
      </c>
      <c r="J8" s="47"/>
      <c r="K8" s="48"/>
    </row>
    <row r="9" spans="1:11" ht="30" customHeight="1">
      <c r="A9" s="5">
        <f t="shared" si="0"/>
        <v>4</v>
      </c>
      <c r="B9" s="49" t="s">
        <v>616</v>
      </c>
      <c r="C9" s="46" t="s">
        <v>326</v>
      </c>
      <c r="D9" s="46" t="s">
        <v>99</v>
      </c>
      <c r="E9" s="169"/>
      <c r="F9" s="7">
        <v>9.5</v>
      </c>
      <c r="G9" s="7">
        <v>8.69</v>
      </c>
      <c r="H9" s="50" t="s">
        <v>822</v>
      </c>
      <c r="I9" s="48" t="s">
        <v>635</v>
      </c>
      <c r="J9" s="47"/>
      <c r="K9" s="48"/>
    </row>
    <row r="10" spans="1:11" ht="28.5">
      <c r="A10" s="5">
        <f t="shared" si="0"/>
        <v>5</v>
      </c>
      <c r="B10" s="49" t="s">
        <v>616</v>
      </c>
      <c r="C10" s="46" t="s">
        <v>327</v>
      </c>
      <c r="D10" s="46" t="s">
        <v>103</v>
      </c>
      <c r="E10" s="169"/>
      <c r="F10" s="7">
        <v>9.5</v>
      </c>
      <c r="G10" s="7">
        <v>5.69</v>
      </c>
      <c r="H10" s="50" t="s">
        <v>833</v>
      </c>
      <c r="I10" s="48" t="s">
        <v>815</v>
      </c>
      <c r="J10" s="47"/>
      <c r="K10" s="48"/>
    </row>
    <row r="11" spans="1:11" ht="30" customHeight="1">
      <c r="A11" s="5">
        <f t="shared" si="0"/>
        <v>6</v>
      </c>
      <c r="B11" s="49" t="s">
        <v>616</v>
      </c>
      <c r="C11" s="46" t="s">
        <v>328</v>
      </c>
      <c r="D11" s="46" t="s">
        <v>97</v>
      </c>
      <c r="E11" s="169"/>
      <c r="F11" s="7">
        <v>9.5</v>
      </c>
      <c r="G11" s="7">
        <v>8.32</v>
      </c>
      <c r="H11" s="50" t="s">
        <v>823</v>
      </c>
      <c r="I11" s="48" t="s">
        <v>332</v>
      </c>
      <c r="J11" s="47"/>
      <c r="K11" s="48"/>
    </row>
    <row r="12" spans="1:11" ht="44.25" customHeight="1">
      <c r="A12" s="5">
        <f t="shared" si="0"/>
        <v>7</v>
      </c>
      <c r="B12" s="49" t="s">
        <v>616</v>
      </c>
      <c r="C12" s="46" t="s">
        <v>329</v>
      </c>
      <c r="D12" s="46" t="s">
        <v>98</v>
      </c>
      <c r="E12" s="169"/>
      <c r="F12" s="7">
        <v>9.5</v>
      </c>
      <c r="G12" s="7">
        <v>8.69</v>
      </c>
      <c r="H12" s="50" t="s">
        <v>719</v>
      </c>
      <c r="I12" s="48" t="s">
        <v>756</v>
      </c>
      <c r="J12" s="47"/>
      <c r="K12" s="48"/>
    </row>
    <row r="13" spans="1:11" ht="30" customHeight="1">
      <c r="A13" s="5">
        <f t="shared" si="0"/>
        <v>8</v>
      </c>
      <c r="B13" s="49" t="s">
        <v>616</v>
      </c>
      <c r="C13" s="46" t="s">
        <v>330</v>
      </c>
      <c r="D13" s="46" t="s">
        <v>96</v>
      </c>
      <c r="E13" s="169"/>
      <c r="F13" s="7">
        <v>9.5</v>
      </c>
      <c r="G13" s="7">
        <v>8.62</v>
      </c>
      <c r="H13" s="50" t="s">
        <v>823</v>
      </c>
      <c r="I13" s="48" t="s">
        <v>636</v>
      </c>
      <c r="J13" s="47"/>
      <c r="K13" s="48"/>
    </row>
    <row r="14" spans="1:11" ht="30" customHeight="1">
      <c r="A14" s="5">
        <f t="shared" si="0"/>
        <v>9</v>
      </c>
      <c r="B14" s="49" t="s">
        <v>616</v>
      </c>
      <c r="C14" s="46" t="s">
        <v>329</v>
      </c>
      <c r="D14" s="46" t="s">
        <v>100</v>
      </c>
      <c r="E14" s="169"/>
      <c r="F14" s="7">
        <v>9.5</v>
      </c>
      <c r="G14" s="7">
        <v>8.37</v>
      </c>
      <c r="H14" s="50" t="s">
        <v>825</v>
      </c>
      <c r="I14" s="48" t="s">
        <v>637</v>
      </c>
      <c r="J14" s="47"/>
      <c r="K14" s="48"/>
    </row>
    <row r="15" spans="1:11" ht="30" customHeight="1">
      <c r="A15" s="5">
        <v>10</v>
      </c>
      <c r="B15" s="49" t="s">
        <v>616</v>
      </c>
      <c r="C15" s="46" t="s">
        <v>331</v>
      </c>
      <c r="D15" s="46" t="s">
        <v>302</v>
      </c>
      <c r="E15" s="169"/>
      <c r="F15" s="7">
        <v>9.5</v>
      </c>
      <c r="G15" s="7">
        <v>8.76</v>
      </c>
      <c r="H15" s="50" t="s">
        <v>824</v>
      </c>
      <c r="I15" s="7" t="s">
        <v>638</v>
      </c>
      <c r="J15" s="47"/>
      <c r="K15" s="48"/>
    </row>
    <row r="16" spans="1:11" ht="30" customHeight="1">
      <c r="A16" s="5">
        <v>11</v>
      </c>
      <c r="B16" s="49" t="s">
        <v>616</v>
      </c>
      <c r="C16" s="46"/>
      <c r="D16" s="46" t="s">
        <v>303</v>
      </c>
      <c r="E16" s="169"/>
      <c r="F16" s="7">
        <v>9.5</v>
      </c>
      <c r="G16" s="7">
        <v>8.6</v>
      </c>
      <c r="H16" s="50" t="s">
        <v>826</v>
      </c>
      <c r="I16" s="7" t="s">
        <v>639</v>
      </c>
      <c r="J16" s="47"/>
      <c r="K16" s="48"/>
    </row>
    <row r="17" spans="1:11" s="35" customFormat="1" ht="15">
      <c r="A17" s="1"/>
      <c r="B17" s="1"/>
      <c r="C17" s="51"/>
      <c r="D17" s="51" t="s">
        <v>250</v>
      </c>
      <c r="E17" s="170"/>
      <c r="F17" s="3">
        <f>SUM(F6:F16)</f>
        <v>104.5</v>
      </c>
      <c r="G17" s="3">
        <f>SUM(G6:G16)</f>
        <v>92.05</v>
      </c>
      <c r="H17" s="50"/>
      <c r="I17" s="3"/>
      <c r="J17" s="52"/>
      <c r="K17" s="3"/>
    </row>
    <row r="18" spans="1:11" ht="15">
      <c r="A18" s="171" t="s">
        <v>237</v>
      </c>
      <c r="B18" s="171"/>
      <c r="C18" s="171"/>
      <c r="D18" s="171"/>
      <c r="E18" s="171"/>
      <c r="F18" s="171"/>
      <c r="G18" s="171"/>
      <c r="H18" s="171"/>
      <c r="I18" s="171"/>
      <c r="J18" s="171"/>
      <c r="K18" s="171"/>
    </row>
    <row r="19" spans="1:11" ht="29.25" customHeight="1">
      <c r="A19" s="5">
        <f>A16+1</f>
        <v>12</v>
      </c>
      <c r="B19" s="1" t="s">
        <v>713</v>
      </c>
      <c r="C19" s="46" t="s">
        <v>333</v>
      </c>
      <c r="D19" s="46" t="s">
        <v>112</v>
      </c>
      <c r="E19" s="165" t="s">
        <v>322</v>
      </c>
      <c r="F19" s="53">
        <v>9</v>
      </c>
      <c r="G19" s="7">
        <v>9</v>
      </c>
      <c r="H19" s="50" t="s">
        <v>774</v>
      </c>
      <c r="I19" s="54" t="s">
        <v>763</v>
      </c>
      <c r="J19" s="47"/>
      <c r="K19" s="7"/>
    </row>
    <row r="20" spans="1:11" ht="21.75" customHeight="1">
      <c r="A20" s="5">
        <f>A19+1</f>
        <v>13</v>
      </c>
      <c r="B20" s="5" t="s">
        <v>334</v>
      </c>
      <c r="C20" s="46" t="s">
        <v>335</v>
      </c>
      <c r="D20" s="46" t="s">
        <v>254</v>
      </c>
      <c r="E20" s="165"/>
      <c r="F20" s="53">
        <v>9</v>
      </c>
      <c r="G20" s="7">
        <v>8.93</v>
      </c>
      <c r="H20" s="50" t="s">
        <v>334</v>
      </c>
      <c r="I20" s="54" t="s">
        <v>764</v>
      </c>
      <c r="J20" s="47"/>
      <c r="K20" s="3"/>
    </row>
    <row r="21" spans="1:11" ht="21.75" customHeight="1">
      <c r="A21" s="5">
        <f>A20+1</f>
        <v>14</v>
      </c>
      <c r="B21" s="5" t="s">
        <v>334</v>
      </c>
      <c r="C21" s="46" t="s">
        <v>336</v>
      </c>
      <c r="D21" s="46" t="s">
        <v>105</v>
      </c>
      <c r="E21" s="165"/>
      <c r="F21" s="53">
        <v>9</v>
      </c>
      <c r="G21" s="7">
        <v>8.85</v>
      </c>
      <c r="H21" s="50" t="s">
        <v>334</v>
      </c>
      <c r="I21" s="54" t="s">
        <v>765</v>
      </c>
      <c r="J21" s="47"/>
      <c r="K21" s="3"/>
    </row>
    <row r="22" spans="1:11" ht="21.75" customHeight="1">
      <c r="A22" s="5">
        <f>A21+1</f>
        <v>15</v>
      </c>
      <c r="B22" s="5" t="s">
        <v>334</v>
      </c>
      <c r="C22" s="46" t="s">
        <v>337</v>
      </c>
      <c r="D22" s="46" t="s">
        <v>107</v>
      </c>
      <c r="E22" s="165"/>
      <c r="F22" s="53">
        <v>9</v>
      </c>
      <c r="G22" s="7">
        <v>8.29</v>
      </c>
      <c r="H22" s="50" t="s">
        <v>334</v>
      </c>
      <c r="I22" s="33" t="s">
        <v>766</v>
      </c>
      <c r="J22" s="47"/>
      <c r="K22" s="48"/>
    </row>
    <row r="23" spans="1:11" ht="21.75" customHeight="1">
      <c r="A23" s="5">
        <f>A22+1</f>
        <v>16</v>
      </c>
      <c r="B23" s="5" t="s">
        <v>334</v>
      </c>
      <c r="C23" s="46" t="s">
        <v>338</v>
      </c>
      <c r="D23" s="46" t="s">
        <v>115</v>
      </c>
      <c r="E23" s="165"/>
      <c r="F23" s="53">
        <v>9</v>
      </c>
      <c r="G23" s="7">
        <v>8.85</v>
      </c>
      <c r="H23" s="50" t="s">
        <v>643</v>
      </c>
      <c r="I23" s="54" t="s">
        <v>767</v>
      </c>
      <c r="J23" s="47"/>
      <c r="K23" s="3"/>
    </row>
    <row r="24" spans="1:11" ht="21.75" customHeight="1">
      <c r="A24" s="5">
        <f aca="true" t="shared" si="1" ref="A24:A36">A23+1</f>
        <v>17</v>
      </c>
      <c r="B24" s="5" t="s">
        <v>334</v>
      </c>
      <c r="C24" s="46" t="s">
        <v>339</v>
      </c>
      <c r="D24" s="46" t="s">
        <v>110</v>
      </c>
      <c r="E24" s="165"/>
      <c r="F24" s="53">
        <v>9</v>
      </c>
      <c r="G24" s="7">
        <v>8.97</v>
      </c>
      <c r="H24" s="50" t="s">
        <v>641</v>
      </c>
      <c r="I24" s="54" t="s">
        <v>768</v>
      </c>
      <c r="J24" s="47"/>
      <c r="K24" s="3"/>
    </row>
    <row r="25" spans="1:11" ht="21.75" customHeight="1">
      <c r="A25" s="5">
        <f t="shared" si="1"/>
        <v>18</v>
      </c>
      <c r="B25" s="5" t="s">
        <v>334</v>
      </c>
      <c r="C25" s="46" t="s">
        <v>340</v>
      </c>
      <c r="D25" s="46" t="s">
        <v>109</v>
      </c>
      <c r="E25" s="165"/>
      <c r="F25" s="53">
        <v>9</v>
      </c>
      <c r="G25" s="7">
        <v>9</v>
      </c>
      <c r="H25" s="50" t="s">
        <v>644</v>
      </c>
      <c r="I25" s="54" t="s">
        <v>769</v>
      </c>
      <c r="J25" s="47"/>
      <c r="K25" s="3"/>
    </row>
    <row r="26" spans="1:11" ht="16.5" customHeight="1">
      <c r="A26" s="5">
        <f t="shared" si="1"/>
        <v>19</v>
      </c>
      <c r="B26" s="5" t="s">
        <v>334</v>
      </c>
      <c r="C26" s="46" t="s">
        <v>341</v>
      </c>
      <c r="D26" s="46" t="s">
        <v>114</v>
      </c>
      <c r="E26" s="165"/>
      <c r="F26" s="53">
        <v>9</v>
      </c>
      <c r="G26" s="7">
        <v>8.97</v>
      </c>
      <c r="H26" s="50" t="s">
        <v>645</v>
      </c>
      <c r="I26" s="54" t="s">
        <v>632</v>
      </c>
      <c r="J26" s="47"/>
      <c r="K26" s="3"/>
    </row>
    <row r="27" spans="1:11" ht="21.75" customHeight="1">
      <c r="A27" s="5">
        <f t="shared" si="1"/>
        <v>20</v>
      </c>
      <c r="B27" s="5" t="s">
        <v>334</v>
      </c>
      <c r="C27" s="46" t="s">
        <v>342</v>
      </c>
      <c r="D27" s="46" t="s">
        <v>113</v>
      </c>
      <c r="E27" s="165"/>
      <c r="F27" s="53">
        <v>9</v>
      </c>
      <c r="G27" s="7">
        <v>9</v>
      </c>
      <c r="H27" s="50" t="s">
        <v>334</v>
      </c>
      <c r="I27" s="54" t="s">
        <v>770</v>
      </c>
      <c r="J27" s="47"/>
      <c r="K27" s="3"/>
    </row>
    <row r="28" spans="1:11" ht="21.75" customHeight="1">
      <c r="A28" s="5">
        <f t="shared" si="1"/>
        <v>21</v>
      </c>
      <c r="B28" s="5" t="s">
        <v>334</v>
      </c>
      <c r="C28" s="46" t="s">
        <v>343</v>
      </c>
      <c r="D28" s="46" t="s">
        <v>116</v>
      </c>
      <c r="E28" s="165"/>
      <c r="F28" s="53">
        <v>9</v>
      </c>
      <c r="G28" s="7">
        <v>9</v>
      </c>
      <c r="H28" s="50" t="s">
        <v>334</v>
      </c>
      <c r="I28" s="54" t="s">
        <v>349</v>
      </c>
      <c r="J28" s="47"/>
      <c r="K28" s="5"/>
    </row>
    <row r="29" spans="1:11" ht="21.75" customHeight="1">
      <c r="A29" s="5">
        <f t="shared" si="1"/>
        <v>22</v>
      </c>
      <c r="B29" s="5" t="s">
        <v>334</v>
      </c>
      <c r="C29" s="46" t="s">
        <v>339</v>
      </c>
      <c r="D29" s="46" t="s">
        <v>111</v>
      </c>
      <c r="E29" s="165"/>
      <c r="F29" s="53">
        <v>9</v>
      </c>
      <c r="G29" s="7">
        <v>9</v>
      </c>
      <c r="H29" s="50" t="s">
        <v>640</v>
      </c>
      <c r="I29" s="54" t="s">
        <v>771</v>
      </c>
      <c r="J29" s="47"/>
      <c r="K29" s="5"/>
    </row>
    <row r="30" spans="1:11" ht="21.75" customHeight="1">
      <c r="A30" s="5">
        <f t="shared" si="1"/>
        <v>23</v>
      </c>
      <c r="B30" s="5" t="s">
        <v>334</v>
      </c>
      <c r="C30" s="46" t="s">
        <v>344</v>
      </c>
      <c r="D30" s="46" t="s">
        <v>108</v>
      </c>
      <c r="E30" s="165"/>
      <c r="F30" s="53">
        <v>9</v>
      </c>
      <c r="G30" s="7">
        <v>8.67</v>
      </c>
      <c r="H30" s="50" t="s">
        <v>641</v>
      </c>
      <c r="I30" s="54" t="s">
        <v>772</v>
      </c>
      <c r="J30" s="47"/>
      <c r="K30" s="5"/>
    </row>
    <row r="31" spans="1:11" ht="17.25" customHeight="1">
      <c r="A31" s="5">
        <f t="shared" si="1"/>
        <v>24</v>
      </c>
      <c r="B31" s="5" t="s">
        <v>334</v>
      </c>
      <c r="C31" s="46" t="s">
        <v>345</v>
      </c>
      <c r="D31" s="46" t="s">
        <v>106</v>
      </c>
      <c r="E31" s="165"/>
      <c r="F31" s="53">
        <v>9</v>
      </c>
      <c r="G31" s="7">
        <v>8.58</v>
      </c>
      <c r="H31" s="50" t="s">
        <v>642</v>
      </c>
      <c r="I31" s="54" t="s">
        <v>773</v>
      </c>
      <c r="J31" s="47"/>
      <c r="K31" s="5"/>
    </row>
    <row r="32" spans="1:11" ht="30" customHeight="1">
      <c r="A32" s="5">
        <f t="shared" si="1"/>
        <v>25</v>
      </c>
      <c r="B32" s="5" t="s">
        <v>334</v>
      </c>
      <c r="C32" s="46" t="s">
        <v>337</v>
      </c>
      <c r="D32" s="46" t="s">
        <v>752</v>
      </c>
      <c r="E32" s="165"/>
      <c r="F32" s="53">
        <v>14</v>
      </c>
      <c r="G32" s="7">
        <v>8.73</v>
      </c>
      <c r="H32" s="50" t="s">
        <v>827</v>
      </c>
      <c r="I32" s="7" t="s">
        <v>815</v>
      </c>
      <c r="J32" s="47"/>
      <c r="K32" s="54"/>
    </row>
    <row r="33" spans="1:11" ht="42.75">
      <c r="A33" s="5">
        <f t="shared" si="1"/>
        <v>26</v>
      </c>
      <c r="B33" s="5" t="s">
        <v>334</v>
      </c>
      <c r="C33" s="46" t="s">
        <v>341</v>
      </c>
      <c r="D33" s="46" t="s">
        <v>813</v>
      </c>
      <c r="E33" s="165" t="s">
        <v>322</v>
      </c>
      <c r="F33" s="53">
        <v>9</v>
      </c>
      <c r="G33" s="7" t="s">
        <v>265</v>
      </c>
      <c r="H33" s="50" t="s">
        <v>265</v>
      </c>
      <c r="I33" s="7" t="s">
        <v>265</v>
      </c>
      <c r="J33" s="47" t="s">
        <v>805</v>
      </c>
      <c r="K33" s="55"/>
    </row>
    <row r="34" spans="1:11" ht="28.5">
      <c r="A34" s="5">
        <f t="shared" si="1"/>
        <v>27</v>
      </c>
      <c r="B34" s="5" t="s">
        <v>334</v>
      </c>
      <c r="C34" s="46" t="s">
        <v>346</v>
      </c>
      <c r="D34" s="46" t="s">
        <v>300</v>
      </c>
      <c r="E34" s="165"/>
      <c r="F34" s="53">
        <v>14</v>
      </c>
      <c r="G34" s="7"/>
      <c r="H34" s="50" t="s">
        <v>761</v>
      </c>
      <c r="I34" s="7"/>
      <c r="J34" s="46" t="s">
        <v>755</v>
      </c>
      <c r="K34" s="3"/>
    </row>
    <row r="35" spans="1:11" ht="28.5">
      <c r="A35" s="5">
        <f t="shared" si="1"/>
        <v>28</v>
      </c>
      <c r="B35" s="5" t="s">
        <v>334</v>
      </c>
      <c r="C35" s="46" t="s">
        <v>347</v>
      </c>
      <c r="D35" s="46" t="s">
        <v>301</v>
      </c>
      <c r="E35" s="165"/>
      <c r="F35" s="53">
        <v>14</v>
      </c>
      <c r="G35" s="7"/>
      <c r="H35" s="50" t="s">
        <v>265</v>
      </c>
      <c r="I35" s="5" t="s">
        <v>265</v>
      </c>
      <c r="J35" s="46" t="s">
        <v>755</v>
      </c>
      <c r="K35" s="54"/>
    </row>
    <row r="36" spans="1:11" ht="42.75">
      <c r="A36" s="5">
        <f t="shared" si="1"/>
        <v>29</v>
      </c>
      <c r="B36" s="5" t="s">
        <v>334</v>
      </c>
      <c r="C36" s="46" t="s">
        <v>348</v>
      </c>
      <c r="D36" s="46" t="s">
        <v>117</v>
      </c>
      <c r="E36" s="165"/>
      <c r="F36" s="53">
        <v>14</v>
      </c>
      <c r="G36" s="7"/>
      <c r="H36" s="50" t="s">
        <v>265</v>
      </c>
      <c r="I36" s="5" t="s">
        <v>265</v>
      </c>
      <c r="J36" s="47" t="s">
        <v>806</v>
      </c>
      <c r="K36" s="3"/>
    </row>
    <row r="37" spans="1:11" s="35" customFormat="1" ht="15">
      <c r="A37" s="1"/>
      <c r="B37" s="1"/>
      <c r="C37" s="51"/>
      <c r="D37" s="51" t="s">
        <v>250</v>
      </c>
      <c r="E37" s="8"/>
      <c r="F37" s="3">
        <f>SUM(F19:F36)</f>
        <v>182</v>
      </c>
      <c r="G37" s="3">
        <f>SUM(G19:G36)</f>
        <v>123.84</v>
      </c>
      <c r="H37" s="3"/>
      <c r="I37" s="3"/>
      <c r="J37" s="52"/>
      <c r="K37" s="3"/>
    </row>
    <row r="38" spans="1:11" ht="21.75" customHeight="1">
      <c r="A38" s="171" t="s">
        <v>238</v>
      </c>
      <c r="B38" s="171"/>
      <c r="C38" s="171"/>
      <c r="D38" s="171"/>
      <c r="E38" s="171"/>
      <c r="F38" s="171"/>
      <c r="G38" s="171"/>
      <c r="H38" s="171"/>
      <c r="I38" s="171"/>
      <c r="J38" s="171"/>
      <c r="K38" s="171"/>
    </row>
    <row r="39" spans="1:11" ht="21.75" customHeight="1">
      <c r="A39" s="5">
        <f>A36+1</f>
        <v>30</v>
      </c>
      <c r="B39" s="1" t="s">
        <v>720</v>
      </c>
      <c r="C39" s="46" t="s">
        <v>350</v>
      </c>
      <c r="D39" s="46" t="s">
        <v>118</v>
      </c>
      <c r="E39" s="165" t="s">
        <v>322</v>
      </c>
      <c r="F39" s="7">
        <v>12</v>
      </c>
      <c r="G39" s="7">
        <v>8.884</v>
      </c>
      <c r="H39" s="6" t="s">
        <v>694</v>
      </c>
      <c r="I39" s="5" t="s">
        <v>351</v>
      </c>
      <c r="J39" s="47" t="s">
        <v>810</v>
      </c>
      <c r="K39" s="1"/>
    </row>
    <row r="40" spans="1:11" s="35" customFormat="1" ht="21.75" customHeight="1">
      <c r="A40" s="1"/>
      <c r="B40" s="1"/>
      <c r="C40" s="51"/>
      <c r="D40" s="51" t="s">
        <v>250</v>
      </c>
      <c r="E40" s="165"/>
      <c r="F40" s="3">
        <f>SUM(F39)</f>
        <v>12</v>
      </c>
      <c r="G40" s="3">
        <f>SUM(G39)</f>
        <v>8.884</v>
      </c>
      <c r="H40" s="3"/>
      <c r="I40" s="3"/>
      <c r="J40" s="52"/>
      <c r="K40" s="3"/>
    </row>
    <row r="41" spans="1:11" ht="15">
      <c r="A41" s="171" t="s">
        <v>239</v>
      </c>
      <c r="B41" s="171"/>
      <c r="C41" s="171"/>
      <c r="D41" s="171"/>
      <c r="E41" s="171"/>
      <c r="F41" s="171"/>
      <c r="G41" s="171"/>
      <c r="H41" s="171"/>
      <c r="I41" s="171"/>
      <c r="J41" s="171"/>
      <c r="K41" s="171"/>
    </row>
    <row r="42" spans="1:11" ht="28.5">
      <c r="A42" s="5">
        <f>A39+1</f>
        <v>31</v>
      </c>
      <c r="B42" s="56" t="s">
        <v>721</v>
      </c>
      <c r="C42" s="57" t="s">
        <v>352</v>
      </c>
      <c r="D42" s="46" t="s">
        <v>121</v>
      </c>
      <c r="E42" s="5" t="s">
        <v>322</v>
      </c>
      <c r="F42" s="7">
        <v>9</v>
      </c>
      <c r="G42" s="7">
        <v>8.47</v>
      </c>
      <c r="H42" s="6" t="s">
        <v>370</v>
      </c>
      <c r="I42" s="7" t="s">
        <v>371</v>
      </c>
      <c r="J42" s="58" t="s">
        <v>811</v>
      </c>
      <c r="K42" s="7"/>
    </row>
    <row r="43" spans="1:11" ht="21.75" customHeight="1">
      <c r="A43" s="5">
        <f>A42+1</f>
        <v>32</v>
      </c>
      <c r="B43" s="5" t="s">
        <v>334</v>
      </c>
      <c r="C43" s="57" t="s">
        <v>353</v>
      </c>
      <c r="D43" s="46" t="s">
        <v>119</v>
      </c>
      <c r="E43" s="165" t="s">
        <v>322</v>
      </c>
      <c r="F43" s="7">
        <v>11</v>
      </c>
      <c r="G43" s="7">
        <v>8.33</v>
      </c>
      <c r="H43" s="6" t="s">
        <v>695</v>
      </c>
      <c r="I43" s="7" t="s">
        <v>372</v>
      </c>
      <c r="J43" s="58" t="s">
        <v>811</v>
      </c>
      <c r="K43" s="7"/>
    </row>
    <row r="44" spans="1:11" ht="21.75" customHeight="1">
      <c r="A44" s="5">
        <f aca="true" t="shared" si="2" ref="A44:A59">A43+1</f>
        <v>33</v>
      </c>
      <c r="B44" s="5" t="s">
        <v>334</v>
      </c>
      <c r="C44" s="57" t="s">
        <v>354</v>
      </c>
      <c r="D44" s="46" t="s">
        <v>120</v>
      </c>
      <c r="E44" s="165"/>
      <c r="F44" s="7">
        <v>11</v>
      </c>
      <c r="G44" s="7">
        <v>8.29</v>
      </c>
      <c r="H44" s="6" t="s">
        <v>696</v>
      </c>
      <c r="I44" s="7" t="s">
        <v>373</v>
      </c>
      <c r="J44" s="58" t="s">
        <v>811</v>
      </c>
      <c r="K44" s="7"/>
    </row>
    <row r="45" spans="1:11" ht="28.5">
      <c r="A45" s="5">
        <f t="shared" si="2"/>
        <v>34</v>
      </c>
      <c r="B45" s="5" t="s">
        <v>334</v>
      </c>
      <c r="C45" s="57" t="s">
        <v>355</v>
      </c>
      <c r="D45" s="46" t="s">
        <v>231</v>
      </c>
      <c r="E45" s="165"/>
      <c r="F45" s="7">
        <v>9</v>
      </c>
      <c r="G45" s="7">
        <v>8.52</v>
      </c>
      <c r="H45" s="6" t="s">
        <v>647</v>
      </c>
      <c r="I45" s="7" t="s">
        <v>374</v>
      </c>
      <c r="J45" s="58" t="s">
        <v>811</v>
      </c>
      <c r="K45" s="7"/>
    </row>
    <row r="46" spans="1:11" ht="19.5" customHeight="1">
      <c r="A46" s="5">
        <f t="shared" si="2"/>
        <v>35</v>
      </c>
      <c r="B46" s="5" t="s">
        <v>334</v>
      </c>
      <c r="C46" s="57" t="s">
        <v>356</v>
      </c>
      <c r="D46" s="46" t="s">
        <v>122</v>
      </c>
      <c r="E46" s="165"/>
      <c r="F46" s="7">
        <v>11</v>
      </c>
      <c r="G46" s="7">
        <v>8.37</v>
      </c>
      <c r="H46" s="6" t="s">
        <v>697</v>
      </c>
      <c r="I46" s="7" t="s">
        <v>375</v>
      </c>
      <c r="J46" s="58" t="s">
        <v>811</v>
      </c>
      <c r="K46" s="7"/>
    </row>
    <row r="47" spans="1:11" ht="19.5" customHeight="1">
      <c r="A47" s="5">
        <f t="shared" si="2"/>
        <v>36</v>
      </c>
      <c r="B47" s="5" t="s">
        <v>334</v>
      </c>
      <c r="C47" s="57" t="s">
        <v>357</v>
      </c>
      <c r="D47" s="46" t="s">
        <v>123</v>
      </c>
      <c r="E47" s="165"/>
      <c r="F47" s="7">
        <v>11</v>
      </c>
      <c r="G47" s="7">
        <v>8.46</v>
      </c>
      <c r="H47" s="6" t="s">
        <v>698</v>
      </c>
      <c r="I47" s="7" t="s">
        <v>376</v>
      </c>
      <c r="J47" s="58" t="s">
        <v>811</v>
      </c>
      <c r="K47" s="7"/>
    </row>
    <row r="48" spans="1:11" ht="42.75">
      <c r="A48" s="5">
        <f t="shared" si="2"/>
        <v>37</v>
      </c>
      <c r="B48" s="5" t="s">
        <v>334</v>
      </c>
      <c r="C48" s="57" t="s">
        <v>358</v>
      </c>
      <c r="D48" s="46" t="s">
        <v>124</v>
      </c>
      <c r="E48" s="165"/>
      <c r="F48" s="7">
        <v>9</v>
      </c>
      <c r="G48" s="7">
        <v>1.68</v>
      </c>
      <c r="H48" s="6" t="s">
        <v>699</v>
      </c>
      <c r="I48" s="7"/>
      <c r="J48" s="47" t="s">
        <v>834</v>
      </c>
      <c r="K48" s="5"/>
    </row>
    <row r="49" spans="1:11" ht="14.25">
      <c r="A49" s="5">
        <f t="shared" si="2"/>
        <v>38</v>
      </c>
      <c r="B49" s="5" t="s">
        <v>334</v>
      </c>
      <c r="C49" s="57" t="s">
        <v>359</v>
      </c>
      <c r="D49" s="46" t="s">
        <v>125</v>
      </c>
      <c r="E49" s="165"/>
      <c r="F49" s="7">
        <v>11</v>
      </c>
      <c r="G49" s="7">
        <v>8.58</v>
      </c>
      <c r="H49" s="6" t="s">
        <v>700</v>
      </c>
      <c r="I49" s="7" t="s">
        <v>377</v>
      </c>
      <c r="J49" s="47" t="s">
        <v>811</v>
      </c>
      <c r="K49" s="7"/>
    </row>
    <row r="50" spans="1:11" ht="42.75">
      <c r="A50" s="5">
        <f t="shared" si="2"/>
        <v>39</v>
      </c>
      <c r="B50" s="5" t="s">
        <v>334</v>
      </c>
      <c r="C50" s="46" t="s">
        <v>360</v>
      </c>
      <c r="D50" s="46" t="s">
        <v>126</v>
      </c>
      <c r="E50" s="165"/>
      <c r="F50" s="7">
        <v>9</v>
      </c>
      <c r="G50" s="7">
        <v>2.63</v>
      </c>
      <c r="H50" s="6" t="s">
        <v>701</v>
      </c>
      <c r="I50" s="7"/>
      <c r="J50" s="47" t="s">
        <v>378</v>
      </c>
      <c r="K50" s="7"/>
    </row>
    <row r="51" spans="1:11" ht="19.5" customHeight="1">
      <c r="A51" s="5">
        <f t="shared" si="2"/>
        <v>40</v>
      </c>
      <c r="B51" s="5" t="s">
        <v>334</v>
      </c>
      <c r="C51" s="57" t="s">
        <v>361</v>
      </c>
      <c r="D51" s="46" t="s">
        <v>232</v>
      </c>
      <c r="E51" s="165"/>
      <c r="F51" s="7">
        <v>9</v>
      </c>
      <c r="G51" s="7">
        <v>6.13</v>
      </c>
      <c r="H51" s="6" t="s">
        <v>648</v>
      </c>
      <c r="I51" s="7" t="s">
        <v>379</v>
      </c>
      <c r="J51" s="58" t="s">
        <v>812</v>
      </c>
      <c r="K51" s="7"/>
    </row>
    <row r="52" spans="1:11" ht="19.5" customHeight="1">
      <c r="A52" s="5">
        <f t="shared" si="2"/>
        <v>41</v>
      </c>
      <c r="B52" s="5" t="s">
        <v>334</v>
      </c>
      <c r="C52" s="57" t="s">
        <v>362</v>
      </c>
      <c r="D52" s="46" t="s">
        <v>127</v>
      </c>
      <c r="E52" s="165"/>
      <c r="F52" s="7">
        <v>11</v>
      </c>
      <c r="G52" s="7">
        <v>8.64</v>
      </c>
      <c r="H52" s="6" t="s">
        <v>702</v>
      </c>
      <c r="I52" s="7" t="s">
        <v>748</v>
      </c>
      <c r="J52" s="58" t="s">
        <v>811</v>
      </c>
      <c r="K52" s="7"/>
    </row>
    <row r="53" spans="1:11" ht="19.5" customHeight="1">
      <c r="A53" s="5">
        <f t="shared" si="2"/>
        <v>42</v>
      </c>
      <c r="B53" s="5" t="s">
        <v>334</v>
      </c>
      <c r="C53" s="57" t="s">
        <v>363</v>
      </c>
      <c r="D53" s="46" t="s">
        <v>128</v>
      </c>
      <c r="E53" s="165"/>
      <c r="F53" s="7">
        <v>11</v>
      </c>
      <c r="G53" s="7">
        <v>8.63</v>
      </c>
      <c r="H53" s="6" t="s">
        <v>703</v>
      </c>
      <c r="I53" s="7" t="s">
        <v>380</v>
      </c>
      <c r="J53" s="58" t="s">
        <v>811</v>
      </c>
      <c r="K53" s="7"/>
    </row>
    <row r="54" spans="1:11" ht="24.75" customHeight="1">
      <c r="A54" s="5">
        <f t="shared" si="2"/>
        <v>43</v>
      </c>
      <c r="B54" s="5" t="s">
        <v>334</v>
      </c>
      <c r="C54" s="57" t="s">
        <v>364</v>
      </c>
      <c r="D54" s="46" t="s">
        <v>129</v>
      </c>
      <c r="E54" s="165" t="s">
        <v>322</v>
      </c>
      <c r="F54" s="7">
        <v>12</v>
      </c>
      <c r="G54" s="7">
        <v>8.66</v>
      </c>
      <c r="H54" s="6" t="s">
        <v>704</v>
      </c>
      <c r="I54" s="7" t="s">
        <v>381</v>
      </c>
      <c r="J54" s="58" t="s">
        <v>811</v>
      </c>
      <c r="K54" s="7"/>
    </row>
    <row r="55" spans="1:11" ht="21.75" customHeight="1">
      <c r="A55" s="5">
        <f t="shared" si="2"/>
        <v>44</v>
      </c>
      <c r="B55" s="5" t="s">
        <v>334</v>
      </c>
      <c r="C55" s="57" t="s">
        <v>365</v>
      </c>
      <c r="D55" s="46" t="s">
        <v>233</v>
      </c>
      <c r="E55" s="165"/>
      <c r="F55" s="7">
        <v>11</v>
      </c>
      <c r="G55" s="7">
        <v>8.41</v>
      </c>
      <c r="H55" s="6" t="s">
        <v>705</v>
      </c>
      <c r="I55" s="7" t="s">
        <v>382</v>
      </c>
      <c r="J55" s="58" t="s">
        <v>811</v>
      </c>
      <c r="K55" s="7"/>
    </row>
    <row r="56" spans="1:11" ht="19.5" customHeight="1">
      <c r="A56" s="5">
        <f t="shared" si="2"/>
        <v>45</v>
      </c>
      <c r="B56" s="5" t="s">
        <v>334</v>
      </c>
      <c r="C56" s="57" t="s">
        <v>366</v>
      </c>
      <c r="D56" s="46" t="s">
        <v>130</v>
      </c>
      <c r="E56" s="165"/>
      <c r="F56" s="7">
        <v>11</v>
      </c>
      <c r="G56" s="7">
        <v>6.98</v>
      </c>
      <c r="H56" s="6" t="s">
        <v>706</v>
      </c>
      <c r="I56" s="7" t="s">
        <v>383</v>
      </c>
      <c r="J56" s="58" t="s">
        <v>811</v>
      </c>
      <c r="K56" s="7"/>
    </row>
    <row r="57" spans="1:11" ht="14.25">
      <c r="A57" s="5">
        <f t="shared" si="2"/>
        <v>46</v>
      </c>
      <c r="B57" s="5" t="s">
        <v>334</v>
      </c>
      <c r="C57" s="57" t="s">
        <v>367</v>
      </c>
      <c r="D57" s="46" t="s">
        <v>131</v>
      </c>
      <c r="E57" s="165"/>
      <c r="F57" s="7">
        <v>11</v>
      </c>
      <c r="G57" s="7">
        <v>8.48</v>
      </c>
      <c r="H57" s="6" t="s">
        <v>707</v>
      </c>
      <c r="I57" s="7" t="s">
        <v>384</v>
      </c>
      <c r="J57" s="58" t="s">
        <v>811</v>
      </c>
      <c r="K57" s="7"/>
    </row>
    <row r="58" spans="1:11" ht="18.75" customHeight="1">
      <c r="A58" s="5">
        <f t="shared" si="2"/>
        <v>47</v>
      </c>
      <c r="B58" s="5" t="s">
        <v>334</v>
      </c>
      <c r="C58" s="57" t="s">
        <v>368</v>
      </c>
      <c r="D58" s="46" t="s">
        <v>132</v>
      </c>
      <c r="E58" s="165"/>
      <c r="F58" s="7">
        <v>11</v>
      </c>
      <c r="G58" s="7">
        <v>8.63</v>
      </c>
      <c r="H58" s="6" t="s">
        <v>695</v>
      </c>
      <c r="I58" s="7" t="s">
        <v>372</v>
      </c>
      <c r="J58" s="58" t="s">
        <v>811</v>
      </c>
      <c r="K58" s="7"/>
    </row>
    <row r="59" spans="1:11" ht="19.5" customHeight="1">
      <c r="A59" s="5">
        <f t="shared" si="2"/>
        <v>48</v>
      </c>
      <c r="B59" s="5" t="s">
        <v>334</v>
      </c>
      <c r="C59" s="57" t="s">
        <v>369</v>
      </c>
      <c r="D59" s="46" t="s">
        <v>234</v>
      </c>
      <c r="E59" s="165"/>
      <c r="F59" s="7">
        <v>9</v>
      </c>
      <c r="G59" s="7">
        <v>8.5</v>
      </c>
      <c r="H59" s="6" t="s">
        <v>701</v>
      </c>
      <c r="I59" s="7" t="s">
        <v>385</v>
      </c>
      <c r="J59" s="58" t="s">
        <v>811</v>
      </c>
      <c r="K59" s="7"/>
    </row>
    <row r="60" spans="1:11" s="35" customFormat="1" ht="15">
      <c r="A60" s="1"/>
      <c r="B60" s="1"/>
      <c r="C60" s="51"/>
      <c r="D60" s="51" t="s">
        <v>250</v>
      </c>
      <c r="E60" s="8"/>
      <c r="F60" s="3">
        <f>SUM(F42:F59)</f>
        <v>187</v>
      </c>
      <c r="G60" s="3">
        <f>SUM(G42:G59)</f>
        <v>136.39</v>
      </c>
      <c r="H60" s="3"/>
      <c r="I60" s="3"/>
      <c r="J60" s="52"/>
      <c r="K60" s="3"/>
    </row>
    <row r="61" spans="1:11" ht="15">
      <c r="A61" s="171" t="s">
        <v>240</v>
      </c>
      <c r="B61" s="171"/>
      <c r="C61" s="171"/>
      <c r="D61" s="171"/>
      <c r="E61" s="171"/>
      <c r="F61" s="171"/>
      <c r="G61" s="171"/>
      <c r="H61" s="171"/>
      <c r="I61" s="171"/>
      <c r="J61" s="171"/>
      <c r="K61" s="171"/>
    </row>
    <row r="62" spans="1:11" ht="24" customHeight="1">
      <c r="A62" s="5">
        <f>A59+1</f>
        <v>49</v>
      </c>
      <c r="B62" s="59" t="s">
        <v>718</v>
      </c>
      <c r="C62" s="46" t="s">
        <v>386</v>
      </c>
      <c r="D62" s="46" t="s">
        <v>133</v>
      </c>
      <c r="E62" s="165" t="s">
        <v>322</v>
      </c>
      <c r="F62" s="7">
        <v>10.6</v>
      </c>
      <c r="G62" s="7">
        <v>9.83</v>
      </c>
      <c r="H62" s="6" t="s">
        <v>649</v>
      </c>
      <c r="I62" s="7" t="s">
        <v>397</v>
      </c>
      <c r="J62" s="51"/>
      <c r="K62" s="1"/>
    </row>
    <row r="63" spans="1:11" ht="24" customHeight="1">
      <c r="A63" s="5">
        <f>A62+1</f>
        <v>50</v>
      </c>
      <c r="B63" s="5" t="s">
        <v>334</v>
      </c>
      <c r="C63" s="46" t="s">
        <v>387</v>
      </c>
      <c r="D63" s="46" t="s">
        <v>134</v>
      </c>
      <c r="E63" s="165"/>
      <c r="F63" s="7">
        <v>11.25</v>
      </c>
      <c r="G63" s="7">
        <v>10.53</v>
      </c>
      <c r="H63" s="6" t="s">
        <v>398</v>
      </c>
      <c r="I63" s="7" t="s">
        <v>399</v>
      </c>
      <c r="J63" s="51"/>
      <c r="K63" s="1"/>
    </row>
    <row r="64" spans="1:11" ht="24" customHeight="1">
      <c r="A64" s="5">
        <f>A63+1</f>
        <v>51</v>
      </c>
      <c r="B64" s="5" t="s">
        <v>334</v>
      </c>
      <c r="C64" s="46" t="s">
        <v>388</v>
      </c>
      <c r="D64" s="46" t="s">
        <v>135</v>
      </c>
      <c r="E64" s="165"/>
      <c r="F64" s="7">
        <v>11.4</v>
      </c>
      <c r="G64" s="7">
        <v>9.31</v>
      </c>
      <c r="H64" s="6" t="s">
        <v>398</v>
      </c>
      <c r="I64" s="7" t="s">
        <v>379</v>
      </c>
      <c r="J64" s="51"/>
      <c r="K64" s="1"/>
    </row>
    <row r="65" spans="1:11" ht="24" customHeight="1">
      <c r="A65" s="5">
        <f>A64+1</f>
        <v>52</v>
      </c>
      <c r="B65" s="5" t="s">
        <v>334</v>
      </c>
      <c r="C65" s="46" t="s">
        <v>388</v>
      </c>
      <c r="D65" s="46" t="s">
        <v>136</v>
      </c>
      <c r="E65" s="165"/>
      <c r="F65" s="7">
        <v>9</v>
      </c>
      <c r="G65" s="7">
        <v>8.67</v>
      </c>
      <c r="H65" s="6" t="s">
        <v>650</v>
      </c>
      <c r="I65" s="7" t="s">
        <v>379</v>
      </c>
      <c r="J65" s="51"/>
      <c r="K65" s="1"/>
    </row>
    <row r="66" spans="1:11" ht="24" customHeight="1">
      <c r="A66" s="5">
        <f>A65+1</f>
        <v>53</v>
      </c>
      <c r="B66" s="5" t="s">
        <v>334</v>
      </c>
      <c r="C66" s="46" t="s">
        <v>389</v>
      </c>
      <c r="D66" s="46" t="s">
        <v>137</v>
      </c>
      <c r="E66" s="165"/>
      <c r="F66" s="7">
        <v>9.6</v>
      </c>
      <c r="G66" s="7">
        <v>9.01</v>
      </c>
      <c r="H66" s="6" t="s">
        <v>400</v>
      </c>
      <c r="I66" s="7" t="s">
        <v>399</v>
      </c>
      <c r="J66" s="51"/>
      <c r="K66" s="1"/>
    </row>
    <row r="67" spans="1:11" ht="24" customHeight="1">
      <c r="A67" s="5">
        <v>54</v>
      </c>
      <c r="B67" s="5" t="s">
        <v>334</v>
      </c>
      <c r="C67" s="46" t="s">
        <v>390</v>
      </c>
      <c r="D67" s="46" t="s">
        <v>298</v>
      </c>
      <c r="E67" s="165"/>
      <c r="F67" s="7">
        <v>9</v>
      </c>
      <c r="G67" s="7">
        <v>8.28</v>
      </c>
      <c r="H67" s="6" t="s">
        <v>651</v>
      </c>
      <c r="I67" s="7" t="s">
        <v>379</v>
      </c>
      <c r="J67" s="51"/>
      <c r="K67" s="1"/>
    </row>
    <row r="68" spans="1:11" ht="24" customHeight="1">
      <c r="A68" s="5">
        <v>55</v>
      </c>
      <c r="B68" s="5" t="s">
        <v>334</v>
      </c>
      <c r="C68" s="46" t="s">
        <v>391</v>
      </c>
      <c r="D68" s="46" t="s">
        <v>139</v>
      </c>
      <c r="E68" s="165"/>
      <c r="F68" s="7">
        <v>9</v>
      </c>
      <c r="G68" s="7">
        <v>8.15</v>
      </c>
      <c r="H68" s="6" t="s">
        <v>652</v>
      </c>
      <c r="I68" s="7" t="s">
        <v>379</v>
      </c>
      <c r="J68" s="51"/>
      <c r="K68" s="1"/>
    </row>
    <row r="69" spans="1:11" ht="24" customHeight="1">
      <c r="A69" s="5">
        <v>56</v>
      </c>
      <c r="B69" s="5" t="s">
        <v>334</v>
      </c>
      <c r="C69" s="46" t="s">
        <v>392</v>
      </c>
      <c r="D69" s="46" t="s">
        <v>140</v>
      </c>
      <c r="E69" s="165"/>
      <c r="F69" s="7">
        <v>11.5</v>
      </c>
      <c r="G69" s="7">
        <v>10.72</v>
      </c>
      <c r="H69" s="6" t="s">
        <v>401</v>
      </c>
      <c r="I69" s="7" t="s">
        <v>399</v>
      </c>
      <c r="J69" s="51"/>
      <c r="K69" s="1"/>
    </row>
    <row r="70" spans="1:11" ht="24" customHeight="1">
      <c r="A70" s="5">
        <v>57</v>
      </c>
      <c r="B70" s="5" t="s">
        <v>334</v>
      </c>
      <c r="C70" s="46" t="s">
        <v>393</v>
      </c>
      <c r="D70" s="46" t="s">
        <v>141</v>
      </c>
      <c r="E70" s="165"/>
      <c r="F70" s="7">
        <v>10.3</v>
      </c>
      <c r="G70" s="7">
        <v>9.37</v>
      </c>
      <c r="H70" s="6" t="s">
        <v>398</v>
      </c>
      <c r="I70" s="7" t="s">
        <v>399</v>
      </c>
      <c r="J70" s="51"/>
      <c r="K70" s="1"/>
    </row>
    <row r="71" spans="1:11" ht="24" customHeight="1">
      <c r="A71" s="5">
        <v>58</v>
      </c>
      <c r="B71" s="5" t="s">
        <v>334</v>
      </c>
      <c r="C71" s="46" t="s">
        <v>394</v>
      </c>
      <c r="D71" s="46" t="s">
        <v>297</v>
      </c>
      <c r="E71" s="165" t="s">
        <v>322</v>
      </c>
      <c r="F71" s="7">
        <v>10.5</v>
      </c>
      <c r="G71" s="7">
        <v>9.35</v>
      </c>
      <c r="H71" s="6" t="s">
        <v>653</v>
      </c>
      <c r="I71" s="7" t="s">
        <v>399</v>
      </c>
      <c r="J71" s="51"/>
      <c r="K71" s="1"/>
    </row>
    <row r="72" spans="1:11" ht="24" customHeight="1">
      <c r="A72" s="5">
        <v>59</v>
      </c>
      <c r="B72" s="5" t="s">
        <v>334</v>
      </c>
      <c r="C72" s="46" t="s">
        <v>395</v>
      </c>
      <c r="D72" s="46" t="s">
        <v>143</v>
      </c>
      <c r="E72" s="165"/>
      <c r="F72" s="7">
        <v>10</v>
      </c>
      <c r="G72" s="7">
        <v>9.45</v>
      </c>
      <c r="H72" s="6" t="s">
        <v>402</v>
      </c>
      <c r="I72" s="7" t="s">
        <v>399</v>
      </c>
      <c r="J72" s="51"/>
      <c r="K72" s="1"/>
    </row>
    <row r="73" spans="1:11" ht="24" customHeight="1">
      <c r="A73" s="5">
        <v>60</v>
      </c>
      <c r="B73" s="5" t="s">
        <v>334</v>
      </c>
      <c r="C73" s="46" t="s">
        <v>396</v>
      </c>
      <c r="D73" s="46" t="s">
        <v>144</v>
      </c>
      <c r="E73" s="165"/>
      <c r="F73" s="7">
        <v>11.5</v>
      </c>
      <c r="G73" s="7">
        <v>10.51</v>
      </c>
      <c r="H73" s="6" t="s">
        <v>402</v>
      </c>
      <c r="I73" s="7" t="s">
        <v>399</v>
      </c>
      <c r="J73" s="51"/>
      <c r="K73" s="1"/>
    </row>
    <row r="74" spans="1:11" ht="24" customHeight="1">
      <c r="A74" s="5">
        <v>61</v>
      </c>
      <c r="B74" s="5" t="s">
        <v>334</v>
      </c>
      <c r="C74" s="46" t="s">
        <v>396</v>
      </c>
      <c r="D74" s="46" t="s">
        <v>145</v>
      </c>
      <c r="E74" s="165"/>
      <c r="F74" s="7">
        <v>11.5</v>
      </c>
      <c r="G74" s="7">
        <v>10.54</v>
      </c>
      <c r="H74" s="6" t="s">
        <v>403</v>
      </c>
      <c r="I74" s="7" t="s">
        <v>399</v>
      </c>
      <c r="J74" s="51"/>
      <c r="K74" s="1"/>
    </row>
    <row r="75" spans="1:11" ht="19.5" customHeight="1">
      <c r="A75" s="5">
        <v>62</v>
      </c>
      <c r="B75" s="5" t="s">
        <v>334</v>
      </c>
      <c r="C75" s="46" t="s">
        <v>629</v>
      </c>
      <c r="D75" s="46" t="s">
        <v>138</v>
      </c>
      <c r="E75" s="5" t="s">
        <v>630</v>
      </c>
      <c r="F75" s="7">
        <v>14</v>
      </c>
      <c r="G75" s="61" t="s">
        <v>294</v>
      </c>
      <c r="H75" s="6"/>
      <c r="I75" s="5"/>
      <c r="J75" s="46" t="s">
        <v>835</v>
      </c>
      <c r="K75" s="5"/>
    </row>
    <row r="76" spans="1:11" s="35" customFormat="1" ht="15">
      <c r="A76" s="1"/>
      <c r="B76" s="56"/>
      <c r="C76" s="51"/>
      <c r="D76" s="51" t="s">
        <v>250</v>
      </c>
      <c r="E76" s="8"/>
      <c r="F76" s="3">
        <f>SUM(F62:F75)</f>
        <v>149.14999999999998</v>
      </c>
      <c r="G76" s="3">
        <f>SUM(G62:G75)</f>
        <v>123.72</v>
      </c>
      <c r="H76" s="3"/>
      <c r="I76" s="3"/>
      <c r="J76" s="52"/>
      <c r="K76" s="3"/>
    </row>
    <row r="77" spans="1:11" ht="15">
      <c r="A77" s="171" t="s">
        <v>241</v>
      </c>
      <c r="B77" s="171"/>
      <c r="C77" s="171"/>
      <c r="D77" s="171"/>
      <c r="E77" s="171"/>
      <c r="F77" s="171"/>
      <c r="G77" s="171"/>
      <c r="H77" s="171"/>
      <c r="I77" s="171"/>
      <c r="J77" s="171"/>
      <c r="K77" s="171"/>
    </row>
    <row r="78" spans="1:11" ht="17.25" customHeight="1">
      <c r="A78" s="5">
        <v>63</v>
      </c>
      <c r="B78" s="1" t="s">
        <v>714</v>
      </c>
      <c r="C78" s="60" t="s">
        <v>404</v>
      </c>
      <c r="D78" s="46" t="s">
        <v>112</v>
      </c>
      <c r="E78" s="165" t="s">
        <v>646</v>
      </c>
      <c r="F78" s="7">
        <v>11.38</v>
      </c>
      <c r="G78" s="7">
        <v>9.88</v>
      </c>
      <c r="H78" s="6" t="s">
        <v>708</v>
      </c>
      <c r="I78" s="5" t="s">
        <v>309</v>
      </c>
      <c r="J78" s="46"/>
      <c r="K78" s="49"/>
    </row>
    <row r="79" spans="1:11" ht="14.25">
      <c r="A79" s="5">
        <v>64</v>
      </c>
      <c r="B79" s="49" t="s">
        <v>616</v>
      </c>
      <c r="C79" s="60" t="s">
        <v>405</v>
      </c>
      <c r="D79" s="46" t="s">
        <v>154</v>
      </c>
      <c r="E79" s="165"/>
      <c r="F79" s="7">
        <v>11.68</v>
      </c>
      <c r="G79" s="7">
        <v>11</v>
      </c>
      <c r="H79" s="6" t="s">
        <v>654</v>
      </c>
      <c r="I79" s="5" t="s">
        <v>777</v>
      </c>
      <c r="J79" s="46"/>
      <c r="K79" s="49"/>
    </row>
    <row r="80" spans="1:11" ht="14.25">
      <c r="A80" s="5">
        <v>65</v>
      </c>
      <c r="B80" s="49" t="s">
        <v>616</v>
      </c>
      <c r="C80" s="60" t="s">
        <v>406</v>
      </c>
      <c r="D80" s="46" t="s">
        <v>158</v>
      </c>
      <c r="E80" s="165"/>
      <c r="F80" s="7">
        <v>11.35</v>
      </c>
      <c r="G80" s="7">
        <v>10.17</v>
      </c>
      <c r="H80" s="6" t="s">
        <v>708</v>
      </c>
      <c r="I80" s="5" t="s">
        <v>757</v>
      </c>
      <c r="J80" s="46"/>
      <c r="K80" s="49"/>
    </row>
    <row r="81" spans="1:11" ht="14.25">
      <c r="A81" s="5">
        <v>66</v>
      </c>
      <c r="B81" s="49" t="s">
        <v>616</v>
      </c>
      <c r="C81" s="60" t="s">
        <v>407</v>
      </c>
      <c r="D81" s="46" t="s">
        <v>146</v>
      </c>
      <c r="E81" s="165"/>
      <c r="F81" s="7">
        <v>11.69</v>
      </c>
      <c r="G81" s="7">
        <v>11.09</v>
      </c>
      <c r="H81" s="6" t="s">
        <v>678</v>
      </c>
      <c r="I81" s="5" t="s">
        <v>778</v>
      </c>
      <c r="J81" s="46"/>
      <c r="K81" s="61"/>
    </row>
    <row r="82" spans="1:11" ht="16.5" customHeight="1">
      <c r="A82" s="5">
        <v>67</v>
      </c>
      <c r="B82" s="49" t="s">
        <v>616</v>
      </c>
      <c r="C82" s="60" t="s">
        <v>408</v>
      </c>
      <c r="D82" s="46" t="s">
        <v>278</v>
      </c>
      <c r="E82" s="165"/>
      <c r="F82" s="7">
        <v>11.81</v>
      </c>
      <c r="G82" s="7">
        <v>4.1</v>
      </c>
      <c r="H82" s="6" t="s">
        <v>709</v>
      </c>
      <c r="I82" s="5"/>
      <c r="J82" s="47" t="s">
        <v>747</v>
      </c>
      <c r="K82" s="7" t="s">
        <v>864</v>
      </c>
    </row>
    <row r="83" spans="1:11" ht="27.75" customHeight="1">
      <c r="A83" s="5">
        <v>68</v>
      </c>
      <c r="B83" s="49" t="s">
        <v>616</v>
      </c>
      <c r="C83" s="46" t="s">
        <v>152</v>
      </c>
      <c r="D83" s="46" t="s">
        <v>152</v>
      </c>
      <c r="E83" s="165"/>
      <c r="F83" s="7">
        <v>11.74</v>
      </c>
      <c r="G83" s="7"/>
      <c r="H83" s="6"/>
      <c r="I83" s="48"/>
      <c r="J83" s="47" t="s">
        <v>836</v>
      </c>
      <c r="K83" s="61"/>
    </row>
    <row r="84" spans="1:11" ht="18" customHeight="1">
      <c r="A84" s="5">
        <v>69</v>
      </c>
      <c r="B84" s="49" t="s">
        <v>616</v>
      </c>
      <c r="C84" s="60" t="s">
        <v>409</v>
      </c>
      <c r="D84" s="46" t="s">
        <v>260</v>
      </c>
      <c r="E84" s="165"/>
      <c r="F84" s="7">
        <v>11.71</v>
      </c>
      <c r="G84" s="7">
        <v>10.23</v>
      </c>
      <c r="H84" s="6" t="s">
        <v>710</v>
      </c>
      <c r="I84" s="5" t="s">
        <v>779</v>
      </c>
      <c r="J84" s="46"/>
      <c r="K84" s="61"/>
    </row>
    <row r="85" spans="1:11" ht="30" customHeight="1">
      <c r="A85" s="5">
        <v>70</v>
      </c>
      <c r="B85" s="49" t="s">
        <v>616</v>
      </c>
      <c r="C85" s="60" t="s">
        <v>159</v>
      </c>
      <c r="D85" s="46" t="s">
        <v>159</v>
      </c>
      <c r="E85" s="165" t="s">
        <v>741</v>
      </c>
      <c r="F85" s="7">
        <v>14</v>
      </c>
      <c r="G85" s="7">
        <v>0</v>
      </c>
      <c r="H85" s="47" t="s">
        <v>294</v>
      </c>
      <c r="I85" s="48"/>
      <c r="J85" s="47" t="s">
        <v>837</v>
      </c>
      <c r="K85" s="61"/>
    </row>
    <row r="86" spans="1:11" ht="27" customHeight="1">
      <c r="A86" s="5">
        <v>71</v>
      </c>
      <c r="B86" s="49" t="s">
        <v>616</v>
      </c>
      <c r="C86" s="60" t="s">
        <v>410</v>
      </c>
      <c r="D86" s="46" t="s">
        <v>306</v>
      </c>
      <c r="E86" s="165"/>
      <c r="F86" s="7">
        <v>14</v>
      </c>
      <c r="G86" s="7">
        <v>4.18</v>
      </c>
      <c r="H86" s="6" t="s">
        <v>838</v>
      </c>
      <c r="I86" s="48"/>
      <c r="J86" s="47" t="s">
        <v>863</v>
      </c>
      <c r="K86" s="7" t="s">
        <v>839</v>
      </c>
    </row>
    <row r="87" spans="1:11" ht="28.5">
      <c r="A87" s="5">
        <v>72</v>
      </c>
      <c r="B87" s="49" t="s">
        <v>616</v>
      </c>
      <c r="C87" s="60" t="s">
        <v>407</v>
      </c>
      <c r="D87" s="46" t="s">
        <v>305</v>
      </c>
      <c r="E87" s="165"/>
      <c r="F87" s="7">
        <v>14</v>
      </c>
      <c r="G87" s="7">
        <v>12.95</v>
      </c>
      <c r="H87" s="6" t="s">
        <v>828</v>
      </c>
      <c r="I87" s="48" t="s">
        <v>829</v>
      </c>
      <c r="J87" s="46"/>
      <c r="K87" s="7"/>
    </row>
    <row r="88" spans="1:11" ht="18" customHeight="1">
      <c r="A88" s="5">
        <v>73</v>
      </c>
      <c r="B88" s="49" t="s">
        <v>616</v>
      </c>
      <c r="C88" s="60" t="s">
        <v>411</v>
      </c>
      <c r="D88" s="46" t="s">
        <v>153</v>
      </c>
      <c r="E88" s="165"/>
      <c r="F88" s="7">
        <v>14</v>
      </c>
      <c r="G88" s="7">
        <v>13.42</v>
      </c>
      <c r="H88" s="6" t="s">
        <v>790</v>
      </c>
      <c r="I88" s="48" t="s">
        <v>780</v>
      </c>
      <c r="J88" s="46"/>
      <c r="K88" s="5"/>
    </row>
    <row r="89" spans="1:11" ht="18" customHeight="1">
      <c r="A89" s="5">
        <v>74</v>
      </c>
      <c r="B89" s="49" t="s">
        <v>616</v>
      </c>
      <c r="C89" s="60" t="s">
        <v>412</v>
      </c>
      <c r="D89" s="46" t="s">
        <v>155</v>
      </c>
      <c r="E89" s="165"/>
      <c r="F89" s="7">
        <v>11.81</v>
      </c>
      <c r="G89" s="7">
        <v>11.11</v>
      </c>
      <c r="H89" s="6" t="s">
        <v>711</v>
      </c>
      <c r="I89" s="48" t="s">
        <v>781</v>
      </c>
      <c r="J89" s="46"/>
      <c r="K89" s="7"/>
    </row>
    <row r="90" spans="1:11" ht="24.75" customHeight="1">
      <c r="A90" s="5">
        <v>75</v>
      </c>
      <c r="B90" s="49" t="s">
        <v>616</v>
      </c>
      <c r="C90" s="60" t="s">
        <v>413</v>
      </c>
      <c r="D90" s="46" t="s">
        <v>304</v>
      </c>
      <c r="E90" s="165"/>
      <c r="F90" s="7">
        <v>14</v>
      </c>
      <c r="G90" s="7">
        <v>0.17</v>
      </c>
      <c r="H90" s="6" t="s">
        <v>294</v>
      </c>
      <c r="I90" s="48"/>
      <c r="J90" s="46" t="s">
        <v>775</v>
      </c>
      <c r="K90" s="7" t="s">
        <v>839</v>
      </c>
    </row>
    <row r="91" spans="1:11" ht="18.75" customHeight="1">
      <c r="A91" s="5">
        <v>76</v>
      </c>
      <c r="B91" s="49" t="s">
        <v>616</v>
      </c>
      <c r="C91" s="60" t="s">
        <v>410</v>
      </c>
      <c r="D91" s="46" t="s">
        <v>157</v>
      </c>
      <c r="E91" s="165"/>
      <c r="F91" s="7">
        <v>11.72</v>
      </c>
      <c r="G91" s="7">
        <v>10.68</v>
      </c>
      <c r="H91" s="6" t="s">
        <v>678</v>
      </c>
      <c r="I91" s="48" t="s">
        <v>782</v>
      </c>
      <c r="J91" s="46"/>
      <c r="K91" s="7"/>
    </row>
    <row r="92" spans="1:11" ht="18.75" customHeight="1">
      <c r="A92" s="5">
        <v>77</v>
      </c>
      <c r="B92" s="49" t="s">
        <v>616</v>
      </c>
      <c r="C92" s="60" t="s">
        <v>628</v>
      </c>
      <c r="D92" s="46" t="s">
        <v>156</v>
      </c>
      <c r="E92" s="7" t="s">
        <v>630</v>
      </c>
      <c r="F92" s="7">
        <v>14</v>
      </c>
      <c r="G92" s="7">
        <v>8.39</v>
      </c>
      <c r="H92" s="6" t="s">
        <v>414</v>
      </c>
      <c r="I92" s="48" t="s">
        <v>783</v>
      </c>
      <c r="J92" s="46"/>
      <c r="K92" s="7"/>
    </row>
    <row r="93" spans="1:11" ht="18.75" customHeight="1">
      <c r="A93" s="5">
        <v>78</v>
      </c>
      <c r="B93" s="49" t="s">
        <v>616</v>
      </c>
      <c r="C93" s="60" t="s">
        <v>626</v>
      </c>
      <c r="D93" s="46" t="s">
        <v>147</v>
      </c>
      <c r="E93" s="7" t="s">
        <v>630</v>
      </c>
      <c r="F93" s="7">
        <v>14</v>
      </c>
      <c r="G93" s="7">
        <v>11.91</v>
      </c>
      <c r="H93" s="6" t="s">
        <v>620</v>
      </c>
      <c r="I93" s="5" t="s">
        <v>751</v>
      </c>
      <c r="J93" s="46"/>
      <c r="K93" s="48"/>
    </row>
    <row r="94" spans="1:11" ht="28.5">
      <c r="A94" s="5">
        <v>79</v>
      </c>
      <c r="B94" s="49" t="s">
        <v>616</v>
      </c>
      <c r="C94" s="60" t="s">
        <v>626</v>
      </c>
      <c r="D94" s="46" t="s">
        <v>148</v>
      </c>
      <c r="E94" s="7" t="s">
        <v>630</v>
      </c>
      <c r="F94" s="7">
        <v>14</v>
      </c>
      <c r="G94" s="7"/>
      <c r="H94" s="6"/>
      <c r="I94" s="5"/>
      <c r="J94" s="47" t="s">
        <v>836</v>
      </c>
      <c r="K94" s="48"/>
    </row>
    <row r="95" spans="1:11" ht="18.75" customHeight="1">
      <c r="A95" s="5">
        <v>80</v>
      </c>
      <c r="B95" s="49" t="s">
        <v>616</v>
      </c>
      <c r="C95" s="60" t="s">
        <v>624</v>
      </c>
      <c r="D95" s="46" t="s">
        <v>150</v>
      </c>
      <c r="E95" s="7" t="s">
        <v>630</v>
      </c>
      <c r="F95" s="7">
        <v>14</v>
      </c>
      <c r="G95" s="7">
        <v>11.91</v>
      </c>
      <c r="H95" s="6" t="s">
        <v>620</v>
      </c>
      <c r="I95" s="5" t="s">
        <v>751</v>
      </c>
      <c r="J95" s="46"/>
      <c r="K95" s="48"/>
    </row>
    <row r="96" spans="1:11" ht="18.75" customHeight="1">
      <c r="A96" s="5">
        <v>81</v>
      </c>
      <c r="B96" s="49" t="s">
        <v>616</v>
      </c>
      <c r="C96" s="60" t="s">
        <v>625</v>
      </c>
      <c r="D96" s="46" t="s">
        <v>142</v>
      </c>
      <c r="E96" s="7" t="s">
        <v>630</v>
      </c>
      <c r="F96" s="7">
        <v>14</v>
      </c>
      <c r="G96" s="7">
        <v>12.53</v>
      </c>
      <c r="H96" s="6" t="s">
        <v>620</v>
      </c>
      <c r="I96" s="5" t="s">
        <v>751</v>
      </c>
      <c r="J96" s="46"/>
      <c r="K96" s="48"/>
    </row>
    <row r="97" spans="1:11" ht="18.75" customHeight="1">
      <c r="A97" s="5">
        <v>82</v>
      </c>
      <c r="B97" s="49" t="s">
        <v>616</v>
      </c>
      <c r="C97" s="60" t="s">
        <v>412</v>
      </c>
      <c r="D97" s="46" t="s">
        <v>272</v>
      </c>
      <c r="E97" s="7" t="s">
        <v>630</v>
      </c>
      <c r="F97" s="7">
        <v>14</v>
      </c>
      <c r="G97" s="7">
        <v>12.53</v>
      </c>
      <c r="H97" s="6" t="s">
        <v>620</v>
      </c>
      <c r="I97" s="5" t="s">
        <v>751</v>
      </c>
      <c r="J97" s="46"/>
      <c r="K97" s="48"/>
    </row>
    <row r="98" spans="1:11" ht="18.75" customHeight="1">
      <c r="A98" s="5">
        <v>83</v>
      </c>
      <c r="B98" s="49" t="s">
        <v>616</v>
      </c>
      <c r="C98" s="60" t="s">
        <v>622</v>
      </c>
      <c r="D98" s="46" t="s">
        <v>151</v>
      </c>
      <c r="E98" s="7" t="s">
        <v>630</v>
      </c>
      <c r="F98" s="7">
        <v>14</v>
      </c>
      <c r="G98" s="7">
        <v>12.53</v>
      </c>
      <c r="H98" s="6" t="s">
        <v>620</v>
      </c>
      <c r="I98" s="5" t="s">
        <v>751</v>
      </c>
      <c r="J98" s="46"/>
      <c r="K98" s="48"/>
    </row>
    <row r="99" spans="1:11" ht="18.75" customHeight="1">
      <c r="A99" s="5">
        <v>84</v>
      </c>
      <c r="B99" s="49" t="s">
        <v>616</v>
      </c>
      <c r="C99" s="60" t="s">
        <v>621</v>
      </c>
      <c r="D99" s="46" t="s">
        <v>149</v>
      </c>
      <c r="E99" s="7" t="s">
        <v>630</v>
      </c>
      <c r="F99" s="7">
        <v>14</v>
      </c>
      <c r="G99" s="7">
        <v>12.22</v>
      </c>
      <c r="H99" s="6" t="s">
        <v>620</v>
      </c>
      <c r="I99" s="5" t="s">
        <v>751</v>
      </c>
      <c r="J99" s="46"/>
      <c r="K99" s="48"/>
    </row>
    <row r="100" spans="1:11" ht="18.75" customHeight="1">
      <c r="A100" s="5">
        <v>85</v>
      </c>
      <c r="B100" s="49" t="s">
        <v>616</v>
      </c>
      <c r="C100" s="60" t="s">
        <v>627</v>
      </c>
      <c r="D100" s="46" t="s">
        <v>160</v>
      </c>
      <c r="E100" s="7" t="s">
        <v>630</v>
      </c>
      <c r="F100" s="7">
        <v>14</v>
      </c>
      <c r="G100" s="7">
        <v>12.47</v>
      </c>
      <c r="H100" s="6" t="s">
        <v>620</v>
      </c>
      <c r="I100" s="5" t="s">
        <v>751</v>
      </c>
      <c r="J100" s="46"/>
      <c r="K100" s="48"/>
    </row>
    <row r="101" spans="1:11" ht="18.75" customHeight="1">
      <c r="A101" s="5">
        <v>86</v>
      </c>
      <c r="B101" s="49" t="s">
        <v>616</v>
      </c>
      <c r="C101" s="60" t="s">
        <v>623</v>
      </c>
      <c r="D101" s="46" t="s">
        <v>293</v>
      </c>
      <c r="E101" s="7" t="s">
        <v>630</v>
      </c>
      <c r="F101" s="7">
        <v>14</v>
      </c>
      <c r="G101" s="7">
        <f>24.93/2</f>
        <v>12.465</v>
      </c>
      <c r="H101" s="6" t="s">
        <v>620</v>
      </c>
      <c r="I101" s="5" t="s">
        <v>751</v>
      </c>
      <c r="J101" s="46"/>
      <c r="K101" s="48"/>
    </row>
    <row r="102" spans="1:11" s="35" customFormat="1" ht="15">
      <c r="A102" s="1"/>
      <c r="B102" s="1"/>
      <c r="C102" s="51"/>
      <c r="D102" s="51" t="s">
        <v>250</v>
      </c>
      <c r="E102" s="8"/>
      <c r="F102" s="3">
        <f>SUM(F78:F101)</f>
        <v>314.89</v>
      </c>
      <c r="G102" s="3">
        <f>SUM(G78:G101)</f>
        <v>215.935</v>
      </c>
      <c r="H102" s="3"/>
      <c r="I102" s="3"/>
      <c r="J102" s="52"/>
      <c r="K102" s="3"/>
    </row>
    <row r="103" spans="1:11" ht="15" customHeight="1">
      <c r="A103" s="171" t="s">
        <v>242</v>
      </c>
      <c r="B103" s="171"/>
      <c r="C103" s="171"/>
      <c r="D103" s="171"/>
      <c r="E103" s="171"/>
      <c r="F103" s="171"/>
      <c r="G103" s="171"/>
      <c r="H103" s="171"/>
      <c r="I103" s="171"/>
      <c r="J103" s="171"/>
      <c r="K103" s="171"/>
    </row>
    <row r="104" spans="1:11" ht="25.5" customHeight="1">
      <c r="A104" s="5">
        <v>87</v>
      </c>
      <c r="B104" s="1" t="s">
        <v>744</v>
      </c>
      <c r="C104" s="46" t="s">
        <v>415</v>
      </c>
      <c r="D104" s="46" t="s">
        <v>161</v>
      </c>
      <c r="E104" s="165" t="s">
        <v>743</v>
      </c>
      <c r="F104" s="7">
        <v>9</v>
      </c>
      <c r="G104" s="93">
        <v>8.2</v>
      </c>
      <c r="H104" s="6" t="s">
        <v>431</v>
      </c>
      <c r="I104" s="62">
        <v>41159</v>
      </c>
      <c r="J104" s="46"/>
      <c r="K104" s="7"/>
    </row>
    <row r="105" spans="1:11" ht="25.5" customHeight="1">
      <c r="A105" s="5">
        <v>88</v>
      </c>
      <c r="B105" s="49" t="s">
        <v>616</v>
      </c>
      <c r="C105" s="46" t="s">
        <v>416</v>
      </c>
      <c r="D105" s="46" t="s">
        <v>162</v>
      </c>
      <c r="E105" s="165"/>
      <c r="F105" s="7">
        <v>9</v>
      </c>
      <c r="G105" s="94">
        <v>8.75</v>
      </c>
      <c r="H105" s="6" t="s">
        <v>432</v>
      </c>
      <c r="I105" s="62">
        <v>41186</v>
      </c>
      <c r="J105" s="46"/>
      <c r="K105" s="7"/>
    </row>
    <row r="106" spans="1:11" ht="25.5" customHeight="1">
      <c r="A106" s="5">
        <v>89</v>
      </c>
      <c r="B106" s="49" t="s">
        <v>616</v>
      </c>
      <c r="C106" s="46" t="s">
        <v>417</v>
      </c>
      <c r="D106" s="46" t="s">
        <v>163</v>
      </c>
      <c r="E106" s="165"/>
      <c r="F106" s="7">
        <v>9</v>
      </c>
      <c r="G106" s="94">
        <v>8.58</v>
      </c>
      <c r="H106" s="6" t="s">
        <v>433</v>
      </c>
      <c r="I106" s="62">
        <v>40980</v>
      </c>
      <c r="J106" s="46"/>
      <c r="K106" s="7"/>
    </row>
    <row r="107" spans="1:11" ht="25.5" customHeight="1">
      <c r="A107" s="5">
        <v>90</v>
      </c>
      <c r="B107" s="49" t="s">
        <v>616</v>
      </c>
      <c r="C107" s="46" t="s">
        <v>418</v>
      </c>
      <c r="D107" s="46" t="s">
        <v>164</v>
      </c>
      <c r="E107" s="165"/>
      <c r="F107" s="7">
        <v>9</v>
      </c>
      <c r="G107" s="94">
        <v>8.78</v>
      </c>
      <c r="H107" s="6" t="s">
        <v>434</v>
      </c>
      <c r="I107" s="62">
        <v>41252</v>
      </c>
      <c r="J107" s="46"/>
      <c r="K107" s="7"/>
    </row>
    <row r="108" spans="1:11" ht="25.5" customHeight="1">
      <c r="A108" s="5">
        <v>91</v>
      </c>
      <c r="B108" s="49" t="s">
        <v>616</v>
      </c>
      <c r="C108" s="46" t="s">
        <v>419</v>
      </c>
      <c r="D108" s="46" t="s">
        <v>165</v>
      </c>
      <c r="E108" s="165"/>
      <c r="F108" s="7">
        <v>9</v>
      </c>
      <c r="G108" s="94">
        <v>8.72</v>
      </c>
      <c r="H108" s="6" t="s">
        <v>435</v>
      </c>
      <c r="I108" s="62">
        <v>41252</v>
      </c>
      <c r="J108" s="46"/>
      <c r="K108" s="7"/>
    </row>
    <row r="109" spans="1:11" ht="25.5" customHeight="1">
      <c r="A109" s="5">
        <v>92</v>
      </c>
      <c r="B109" s="49" t="s">
        <v>616</v>
      </c>
      <c r="C109" s="46" t="s">
        <v>420</v>
      </c>
      <c r="D109" s="46" t="s">
        <v>166</v>
      </c>
      <c r="E109" s="165"/>
      <c r="F109" s="7">
        <v>9</v>
      </c>
      <c r="G109" s="94">
        <v>8.19</v>
      </c>
      <c r="H109" s="6" t="s">
        <v>431</v>
      </c>
      <c r="I109" s="62" t="s">
        <v>436</v>
      </c>
      <c r="J109" s="46"/>
      <c r="K109" s="63"/>
    </row>
    <row r="110" spans="1:11" ht="25.5" customHeight="1">
      <c r="A110" s="5">
        <v>93</v>
      </c>
      <c r="B110" s="49" t="s">
        <v>616</v>
      </c>
      <c r="C110" s="46" t="s">
        <v>420</v>
      </c>
      <c r="D110" s="46" t="s">
        <v>167</v>
      </c>
      <c r="E110" s="165"/>
      <c r="F110" s="7">
        <v>9</v>
      </c>
      <c r="G110" s="94">
        <v>8.57</v>
      </c>
      <c r="H110" s="6" t="s">
        <v>431</v>
      </c>
      <c r="I110" s="62" t="s">
        <v>437</v>
      </c>
      <c r="J110" s="46"/>
      <c r="K110" s="7"/>
    </row>
    <row r="111" spans="1:11" ht="25.5" customHeight="1">
      <c r="A111" s="5">
        <v>94</v>
      </c>
      <c r="B111" s="49" t="s">
        <v>616</v>
      </c>
      <c r="C111" s="46" t="s">
        <v>421</v>
      </c>
      <c r="D111" s="46" t="s">
        <v>168</v>
      </c>
      <c r="E111" s="165"/>
      <c r="F111" s="7">
        <v>9</v>
      </c>
      <c r="G111" s="94">
        <v>8.46</v>
      </c>
      <c r="H111" s="6" t="s">
        <v>435</v>
      </c>
      <c r="I111" s="64" t="s">
        <v>753</v>
      </c>
      <c r="J111" s="46"/>
      <c r="K111" s="48"/>
    </row>
    <row r="112" spans="1:11" ht="25.5" customHeight="1">
      <c r="A112" s="5">
        <v>95</v>
      </c>
      <c r="B112" s="49" t="s">
        <v>616</v>
      </c>
      <c r="C112" s="46" t="s">
        <v>421</v>
      </c>
      <c r="D112" s="46" t="s">
        <v>290</v>
      </c>
      <c r="E112" s="165"/>
      <c r="F112" s="7">
        <v>9</v>
      </c>
      <c r="G112" s="94">
        <v>8.52</v>
      </c>
      <c r="H112" s="6" t="s">
        <v>433</v>
      </c>
      <c r="I112" s="62" t="s">
        <v>438</v>
      </c>
      <c r="J112" s="46"/>
      <c r="K112" s="7"/>
    </row>
    <row r="113" spans="1:11" ht="35.25" customHeight="1">
      <c r="A113" s="5">
        <v>96</v>
      </c>
      <c r="B113" s="49" t="s">
        <v>616</v>
      </c>
      <c r="C113" s="46" t="s">
        <v>422</v>
      </c>
      <c r="D113" s="46" t="s">
        <v>169</v>
      </c>
      <c r="E113" s="165"/>
      <c r="F113" s="7">
        <v>9</v>
      </c>
      <c r="G113" s="94">
        <v>8.63</v>
      </c>
      <c r="H113" s="6" t="s">
        <v>432</v>
      </c>
      <c r="I113" s="62">
        <v>40917</v>
      </c>
      <c r="J113" s="46"/>
      <c r="K113" s="7"/>
    </row>
    <row r="114" spans="1:11" ht="35.25" customHeight="1">
      <c r="A114" s="5">
        <v>97</v>
      </c>
      <c r="B114" s="49" t="s">
        <v>616</v>
      </c>
      <c r="C114" s="46" t="s">
        <v>423</v>
      </c>
      <c r="D114" s="46" t="s">
        <v>235</v>
      </c>
      <c r="E114" s="165"/>
      <c r="F114" s="7">
        <v>9</v>
      </c>
      <c r="G114" s="94">
        <v>8.67</v>
      </c>
      <c r="H114" s="6" t="s">
        <v>435</v>
      </c>
      <c r="I114" s="62" t="s">
        <v>439</v>
      </c>
      <c r="J114" s="46"/>
      <c r="K114" s="7"/>
    </row>
    <row r="115" spans="1:11" ht="35.25" customHeight="1">
      <c r="A115" s="5">
        <v>98</v>
      </c>
      <c r="B115" s="49" t="s">
        <v>616</v>
      </c>
      <c r="C115" s="46" t="s">
        <v>424</v>
      </c>
      <c r="D115" s="46" t="s">
        <v>170</v>
      </c>
      <c r="E115" s="165"/>
      <c r="F115" s="7">
        <v>9</v>
      </c>
      <c r="G115" s="93">
        <v>8.1</v>
      </c>
      <c r="H115" s="6" t="s">
        <v>432</v>
      </c>
      <c r="I115" s="62">
        <v>41250</v>
      </c>
      <c r="J115" s="46"/>
      <c r="K115" s="7"/>
    </row>
    <row r="116" spans="1:11" ht="27" customHeight="1">
      <c r="A116" s="5">
        <v>99</v>
      </c>
      <c r="B116" s="49" t="s">
        <v>616</v>
      </c>
      <c r="C116" s="46" t="s">
        <v>425</v>
      </c>
      <c r="D116" s="46" t="s">
        <v>172</v>
      </c>
      <c r="E116" s="165"/>
      <c r="F116" s="7">
        <v>9</v>
      </c>
      <c r="G116" s="94">
        <v>8.84</v>
      </c>
      <c r="H116" s="6" t="s">
        <v>432</v>
      </c>
      <c r="I116" s="62">
        <v>41250</v>
      </c>
      <c r="J116" s="46"/>
      <c r="K116" s="7"/>
    </row>
    <row r="117" spans="1:11" ht="28.5">
      <c r="A117" s="5">
        <v>100</v>
      </c>
      <c r="B117" s="49" t="s">
        <v>616</v>
      </c>
      <c r="C117" s="46" t="s">
        <v>426</v>
      </c>
      <c r="D117" s="46" t="s">
        <v>830</v>
      </c>
      <c r="E117" s="165" t="s">
        <v>743</v>
      </c>
      <c r="F117" s="7">
        <v>14</v>
      </c>
      <c r="G117" s="93">
        <v>12.7</v>
      </c>
      <c r="H117" s="6" t="s">
        <v>435</v>
      </c>
      <c r="I117" s="62" t="s">
        <v>756</v>
      </c>
      <c r="J117" s="46"/>
      <c r="K117" s="63"/>
    </row>
    <row r="118" spans="1:11" ht="24" customHeight="1">
      <c r="A118" s="5">
        <v>101</v>
      </c>
      <c r="B118" s="49" t="s">
        <v>616</v>
      </c>
      <c r="C118" s="46" t="s">
        <v>426</v>
      </c>
      <c r="D118" s="46" t="s">
        <v>257</v>
      </c>
      <c r="E118" s="165"/>
      <c r="F118" s="7">
        <v>9</v>
      </c>
      <c r="G118" s="93">
        <v>8.4</v>
      </c>
      <c r="H118" s="6" t="s">
        <v>440</v>
      </c>
      <c r="I118" s="64" t="s">
        <v>753</v>
      </c>
      <c r="J118" s="46"/>
      <c r="K118" s="48"/>
    </row>
    <row r="119" spans="1:11" ht="24" customHeight="1">
      <c r="A119" s="5">
        <v>102</v>
      </c>
      <c r="B119" s="49" t="s">
        <v>616</v>
      </c>
      <c r="C119" s="46" t="s">
        <v>427</v>
      </c>
      <c r="D119" s="46" t="s">
        <v>171</v>
      </c>
      <c r="E119" s="165" t="s">
        <v>322</v>
      </c>
      <c r="F119" s="7">
        <v>9</v>
      </c>
      <c r="G119" s="94">
        <v>8.41</v>
      </c>
      <c r="H119" s="6" t="s">
        <v>431</v>
      </c>
      <c r="I119" s="64" t="s">
        <v>753</v>
      </c>
      <c r="J119" s="46"/>
      <c r="K119" s="48"/>
    </row>
    <row r="120" spans="1:11" ht="23.25" customHeight="1">
      <c r="A120" s="5">
        <v>103</v>
      </c>
      <c r="B120" s="49" t="s">
        <v>616</v>
      </c>
      <c r="C120" s="46" t="s">
        <v>428</v>
      </c>
      <c r="D120" s="46" t="s">
        <v>192</v>
      </c>
      <c r="E120" s="165"/>
      <c r="F120" s="7">
        <v>9</v>
      </c>
      <c r="G120" s="94">
        <v>8.66</v>
      </c>
      <c r="H120" s="6" t="s">
        <v>441</v>
      </c>
      <c r="I120" s="62">
        <v>41133</v>
      </c>
      <c r="J120" s="46"/>
      <c r="K120" s="7"/>
    </row>
    <row r="121" spans="1:11" ht="32.25" customHeight="1">
      <c r="A121" s="5">
        <v>104</v>
      </c>
      <c r="B121" s="49" t="s">
        <v>616</v>
      </c>
      <c r="C121" s="46" t="s">
        <v>428</v>
      </c>
      <c r="D121" s="46" t="s">
        <v>258</v>
      </c>
      <c r="E121" s="165"/>
      <c r="F121" s="7">
        <v>9</v>
      </c>
      <c r="G121" s="94">
        <v>8.09</v>
      </c>
      <c r="H121" s="6" t="s">
        <v>441</v>
      </c>
      <c r="I121" s="62" t="s">
        <v>442</v>
      </c>
      <c r="J121" s="46"/>
      <c r="K121" s="7"/>
    </row>
    <row r="122" spans="1:11" ht="32.25" customHeight="1">
      <c r="A122" s="5">
        <v>105</v>
      </c>
      <c r="B122" s="49" t="s">
        <v>616</v>
      </c>
      <c r="C122" s="46" t="s">
        <v>429</v>
      </c>
      <c r="D122" s="46" t="s">
        <v>95</v>
      </c>
      <c r="E122" s="165"/>
      <c r="F122" s="7">
        <v>9</v>
      </c>
      <c r="G122" s="94">
        <v>8.65</v>
      </c>
      <c r="H122" s="6" t="s">
        <v>441</v>
      </c>
      <c r="I122" s="62" t="s">
        <v>443</v>
      </c>
      <c r="J122" s="46"/>
      <c r="K122" s="7"/>
    </row>
    <row r="123" spans="1:11" ht="27.75" customHeight="1">
      <c r="A123" s="5">
        <v>106</v>
      </c>
      <c r="B123" s="49" t="s">
        <v>616</v>
      </c>
      <c r="C123" s="46" t="s">
        <v>430</v>
      </c>
      <c r="D123" s="46" t="s">
        <v>224</v>
      </c>
      <c r="E123" s="165"/>
      <c r="F123" s="7">
        <v>14</v>
      </c>
      <c r="G123" s="94">
        <v>12.81</v>
      </c>
      <c r="H123" s="6" t="s">
        <v>760</v>
      </c>
      <c r="I123" s="65" t="s">
        <v>791</v>
      </c>
      <c r="J123" s="66"/>
      <c r="K123" s="7"/>
    </row>
    <row r="124" spans="1:11" ht="20.25" customHeight="1">
      <c r="A124" s="5">
        <v>107</v>
      </c>
      <c r="B124" s="49" t="s">
        <v>616</v>
      </c>
      <c r="C124" s="46" t="s">
        <v>430</v>
      </c>
      <c r="D124" s="46" t="s">
        <v>259</v>
      </c>
      <c r="E124" s="165"/>
      <c r="F124" s="7">
        <v>14</v>
      </c>
      <c r="G124" s="94">
        <v>8.64</v>
      </c>
      <c r="H124" s="6" t="s">
        <v>655</v>
      </c>
      <c r="I124" s="62" t="s">
        <v>759</v>
      </c>
      <c r="J124" s="46"/>
      <c r="K124" s="48"/>
    </row>
    <row r="125" spans="1:11" s="35" customFormat="1" ht="21" customHeight="1">
      <c r="A125" s="1"/>
      <c r="B125" s="1"/>
      <c r="C125" s="51"/>
      <c r="D125" s="51" t="s">
        <v>250</v>
      </c>
      <c r="E125" s="8"/>
      <c r="F125" s="3">
        <f>SUM(F104:F124)</f>
        <v>204</v>
      </c>
      <c r="G125" s="3">
        <f>SUM(G104:G124)</f>
        <v>187.37</v>
      </c>
      <c r="H125" s="6"/>
      <c r="I125" s="3"/>
      <c r="J125" s="52"/>
      <c r="K125" s="3"/>
    </row>
    <row r="126" spans="1:11" ht="15">
      <c r="A126" s="171" t="s">
        <v>244</v>
      </c>
      <c r="B126" s="171"/>
      <c r="C126" s="171"/>
      <c r="D126" s="171"/>
      <c r="E126" s="171"/>
      <c r="F126" s="171"/>
      <c r="G126" s="171"/>
      <c r="H126" s="171"/>
      <c r="I126" s="171"/>
      <c r="J126" s="171"/>
      <c r="K126" s="171"/>
    </row>
    <row r="127" spans="1:11" ht="21" customHeight="1">
      <c r="A127" s="5">
        <f>A124+1</f>
        <v>108</v>
      </c>
      <c r="B127" s="1" t="s">
        <v>722</v>
      </c>
      <c r="C127" s="46" t="s">
        <v>444</v>
      </c>
      <c r="D127" s="46" t="s">
        <v>295</v>
      </c>
      <c r="E127" s="165" t="s">
        <v>322</v>
      </c>
      <c r="F127" s="7">
        <v>14</v>
      </c>
      <c r="G127" s="7">
        <v>4.49</v>
      </c>
      <c r="H127" s="6" t="s">
        <v>792</v>
      </c>
      <c r="I127" s="7"/>
      <c r="J127" s="47" t="s">
        <v>841</v>
      </c>
      <c r="K127" s="5" t="s">
        <v>864</v>
      </c>
    </row>
    <row r="128" spans="1:11" ht="21" customHeight="1">
      <c r="A128" s="5">
        <f>A127+1</f>
        <v>109</v>
      </c>
      <c r="B128" s="49" t="s">
        <v>616</v>
      </c>
      <c r="C128" s="46" t="s">
        <v>445</v>
      </c>
      <c r="D128" s="46" t="s">
        <v>225</v>
      </c>
      <c r="E128" s="165"/>
      <c r="F128" s="7">
        <v>9</v>
      </c>
      <c r="G128" s="7">
        <v>8.64</v>
      </c>
      <c r="H128" s="6" t="s">
        <v>656</v>
      </c>
      <c r="I128" s="7" t="s">
        <v>455</v>
      </c>
      <c r="J128" s="47"/>
      <c r="K128" s="67"/>
    </row>
    <row r="129" spans="1:12" ht="27" customHeight="1">
      <c r="A129" s="5">
        <f>A128+1</f>
        <v>110</v>
      </c>
      <c r="B129" s="49" t="s">
        <v>616</v>
      </c>
      <c r="C129" s="46" t="s">
        <v>444</v>
      </c>
      <c r="D129" s="46" t="s">
        <v>226</v>
      </c>
      <c r="E129" s="165"/>
      <c r="F129" s="7">
        <v>14</v>
      </c>
      <c r="G129" s="7" t="s">
        <v>265</v>
      </c>
      <c r="H129" s="6" t="s">
        <v>793</v>
      </c>
      <c r="I129" s="7"/>
      <c r="J129" s="47" t="s">
        <v>814</v>
      </c>
      <c r="K129" s="67"/>
      <c r="L129" s="2" t="s">
        <v>870</v>
      </c>
    </row>
    <row r="130" spans="1:11" ht="27" customHeight="1">
      <c r="A130" s="5">
        <f>A129+1</f>
        <v>111</v>
      </c>
      <c r="B130" s="49" t="s">
        <v>616</v>
      </c>
      <c r="C130" s="46" t="s">
        <v>445</v>
      </c>
      <c r="D130" s="46" t="s">
        <v>227</v>
      </c>
      <c r="E130" s="165"/>
      <c r="F130" s="7">
        <v>14</v>
      </c>
      <c r="G130" s="7" t="s">
        <v>265</v>
      </c>
      <c r="H130" s="6" t="s">
        <v>792</v>
      </c>
      <c r="I130" s="7"/>
      <c r="J130" s="47" t="s">
        <v>843</v>
      </c>
      <c r="K130" s="5" t="s">
        <v>839</v>
      </c>
    </row>
    <row r="131" spans="1:12" ht="21" customHeight="1">
      <c r="A131" s="5">
        <f>A130+1</f>
        <v>112</v>
      </c>
      <c r="B131" s="49" t="s">
        <v>616</v>
      </c>
      <c r="C131" s="46" t="s">
        <v>191</v>
      </c>
      <c r="D131" s="46" t="s">
        <v>191</v>
      </c>
      <c r="E131" s="165"/>
      <c r="F131" s="7">
        <v>14</v>
      </c>
      <c r="G131" s="7" t="s">
        <v>265</v>
      </c>
      <c r="H131" s="6" t="s">
        <v>793</v>
      </c>
      <c r="I131" s="7"/>
      <c r="J131" s="47" t="s">
        <v>814</v>
      </c>
      <c r="K131" s="5"/>
      <c r="L131" s="2" t="s">
        <v>870</v>
      </c>
    </row>
    <row r="132" spans="1:11" ht="18.75" customHeight="1">
      <c r="A132" s="5">
        <v>113</v>
      </c>
      <c r="B132" s="49" t="s">
        <v>616</v>
      </c>
      <c r="C132" s="46" t="s">
        <v>446</v>
      </c>
      <c r="D132" s="46" t="s">
        <v>299</v>
      </c>
      <c r="E132" s="165"/>
      <c r="F132" s="7">
        <v>14</v>
      </c>
      <c r="G132" s="7">
        <v>4.93</v>
      </c>
      <c r="H132" s="6" t="s">
        <v>792</v>
      </c>
      <c r="I132" s="7"/>
      <c r="J132" s="47" t="s">
        <v>840</v>
      </c>
      <c r="K132" s="5" t="s">
        <v>865</v>
      </c>
    </row>
    <row r="133" spans="1:11" ht="27" customHeight="1">
      <c r="A133" s="5">
        <v>114</v>
      </c>
      <c r="B133" s="49" t="s">
        <v>616</v>
      </c>
      <c r="C133" s="46" t="s">
        <v>444</v>
      </c>
      <c r="D133" s="46" t="s">
        <v>197</v>
      </c>
      <c r="E133" s="165"/>
      <c r="F133" s="7">
        <v>14</v>
      </c>
      <c r="G133" s="7">
        <v>4.6</v>
      </c>
      <c r="H133" s="6" t="s">
        <v>792</v>
      </c>
      <c r="I133" s="7"/>
      <c r="J133" s="47" t="s">
        <v>841</v>
      </c>
      <c r="K133" s="5" t="s">
        <v>864</v>
      </c>
    </row>
    <row r="134" spans="1:11" ht="18.75" customHeight="1">
      <c r="A134" s="5">
        <f>A133+1</f>
        <v>115</v>
      </c>
      <c r="B134" s="49" t="s">
        <v>616</v>
      </c>
      <c r="C134" s="46" t="s">
        <v>447</v>
      </c>
      <c r="D134" s="46" t="s">
        <v>200</v>
      </c>
      <c r="E134" s="165"/>
      <c r="F134" s="7">
        <v>14</v>
      </c>
      <c r="G134" s="7">
        <v>3.79</v>
      </c>
      <c r="H134" s="6" t="s">
        <v>794</v>
      </c>
      <c r="I134" s="7" t="s">
        <v>829</v>
      </c>
      <c r="J134" s="47"/>
      <c r="K134" s="5"/>
    </row>
    <row r="135" spans="1:11" ht="17.25" customHeight="1">
      <c r="A135" s="5">
        <f>A134+1</f>
        <v>116</v>
      </c>
      <c r="B135" s="49" t="s">
        <v>616</v>
      </c>
      <c r="C135" s="46" t="s">
        <v>448</v>
      </c>
      <c r="D135" s="46" t="s">
        <v>202</v>
      </c>
      <c r="E135" s="165"/>
      <c r="F135" s="7">
        <v>14</v>
      </c>
      <c r="G135" s="7">
        <v>4.66</v>
      </c>
      <c r="H135" s="6" t="s">
        <v>792</v>
      </c>
      <c r="I135" s="7"/>
      <c r="J135" s="47" t="s">
        <v>840</v>
      </c>
      <c r="K135" s="5" t="s">
        <v>864</v>
      </c>
    </row>
    <row r="136" spans="1:12" ht="27" customHeight="1">
      <c r="A136" s="5">
        <f>A135+1</f>
        <v>117</v>
      </c>
      <c r="B136" s="49" t="s">
        <v>616</v>
      </c>
      <c r="C136" s="46" t="s">
        <v>449</v>
      </c>
      <c r="D136" s="46" t="s">
        <v>228</v>
      </c>
      <c r="E136" s="165"/>
      <c r="F136" s="7">
        <v>14</v>
      </c>
      <c r="G136" s="7" t="s">
        <v>265</v>
      </c>
      <c r="H136" s="6" t="s">
        <v>265</v>
      </c>
      <c r="I136" s="7"/>
      <c r="J136" s="47" t="s">
        <v>814</v>
      </c>
      <c r="K136" s="5"/>
      <c r="L136" s="2" t="s">
        <v>870</v>
      </c>
    </row>
    <row r="137" spans="1:11" ht="21" customHeight="1">
      <c r="A137" s="5">
        <f>A136+1</f>
        <v>118</v>
      </c>
      <c r="B137" s="49" t="s">
        <v>616</v>
      </c>
      <c r="C137" s="46" t="s">
        <v>450</v>
      </c>
      <c r="D137" s="46" t="s">
        <v>193</v>
      </c>
      <c r="E137" s="165"/>
      <c r="F137" s="7">
        <v>9</v>
      </c>
      <c r="G137" s="7">
        <v>8.59</v>
      </c>
      <c r="H137" s="6" t="s">
        <v>679</v>
      </c>
      <c r="I137" s="7" t="s">
        <v>456</v>
      </c>
      <c r="J137" s="47"/>
      <c r="K137" s="67"/>
    </row>
    <row r="138" spans="1:11" ht="27" customHeight="1">
      <c r="A138" s="5">
        <f>A137+1</f>
        <v>119</v>
      </c>
      <c r="B138" s="49" t="s">
        <v>616</v>
      </c>
      <c r="C138" s="46" t="s">
        <v>451</v>
      </c>
      <c r="D138" s="46" t="s">
        <v>192</v>
      </c>
      <c r="E138" s="165"/>
      <c r="F138" s="7">
        <v>14</v>
      </c>
      <c r="G138" s="7">
        <v>4.28</v>
      </c>
      <c r="H138" s="6" t="s">
        <v>792</v>
      </c>
      <c r="I138" s="7"/>
      <c r="J138" s="47" t="s">
        <v>841</v>
      </c>
      <c r="K138" s="5" t="s">
        <v>864</v>
      </c>
    </row>
    <row r="139" spans="1:11" ht="20.25" customHeight="1">
      <c r="A139" s="5">
        <v>120</v>
      </c>
      <c r="B139" s="49" t="s">
        <v>616</v>
      </c>
      <c r="C139" s="46" t="s">
        <v>452</v>
      </c>
      <c r="D139" s="46" t="s">
        <v>194</v>
      </c>
      <c r="E139" s="165"/>
      <c r="F139" s="7">
        <v>9</v>
      </c>
      <c r="G139" s="7">
        <v>8.63</v>
      </c>
      <c r="H139" s="6" t="s">
        <v>680</v>
      </c>
      <c r="I139" s="7" t="s">
        <v>456</v>
      </c>
      <c r="J139" s="47"/>
      <c r="K139" s="67"/>
    </row>
    <row r="140" spans="1:11" ht="20.25" customHeight="1">
      <c r="A140" s="5">
        <f>A139+1</f>
        <v>121</v>
      </c>
      <c r="B140" s="49" t="s">
        <v>616</v>
      </c>
      <c r="C140" s="46" t="s">
        <v>444</v>
      </c>
      <c r="D140" s="46" t="s">
        <v>195</v>
      </c>
      <c r="E140" s="165"/>
      <c r="F140" s="7">
        <v>14</v>
      </c>
      <c r="G140" s="7"/>
      <c r="H140" s="6" t="s">
        <v>265</v>
      </c>
      <c r="I140" s="7"/>
      <c r="J140" s="47" t="s">
        <v>262</v>
      </c>
      <c r="K140" s="67" t="s">
        <v>866</v>
      </c>
    </row>
    <row r="141" spans="1:12" ht="42.75">
      <c r="A141" s="5">
        <v>122</v>
      </c>
      <c r="B141" s="49" t="s">
        <v>616</v>
      </c>
      <c r="C141" s="46" t="s">
        <v>445</v>
      </c>
      <c r="D141" s="46" t="s">
        <v>196</v>
      </c>
      <c r="E141" s="165" t="s">
        <v>322</v>
      </c>
      <c r="F141" s="7">
        <v>14</v>
      </c>
      <c r="G141" s="7" t="s">
        <v>265</v>
      </c>
      <c r="H141" s="6" t="s">
        <v>793</v>
      </c>
      <c r="I141" s="7"/>
      <c r="J141" s="47" t="s">
        <v>867</v>
      </c>
      <c r="K141" s="67"/>
      <c r="L141" s="2" t="s">
        <v>870</v>
      </c>
    </row>
    <row r="142" spans="1:11" ht="27" customHeight="1">
      <c r="A142" s="5">
        <v>123</v>
      </c>
      <c r="B142" s="49" t="s">
        <v>616</v>
      </c>
      <c r="C142" s="46" t="s">
        <v>453</v>
      </c>
      <c r="D142" s="46" t="s">
        <v>198</v>
      </c>
      <c r="E142" s="165"/>
      <c r="F142" s="7">
        <v>9</v>
      </c>
      <c r="G142" s="7">
        <v>8.59</v>
      </c>
      <c r="H142" s="6" t="s">
        <v>762</v>
      </c>
      <c r="I142" s="7" t="s">
        <v>457</v>
      </c>
      <c r="J142" s="47"/>
      <c r="K142" s="67"/>
    </row>
    <row r="143" spans="1:12" ht="27" customHeight="1">
      <c r="A143" s="5">
        <v>124</v>
      </c>
      <c r="B143" s="49" t="s">
        <v>616</v>
      </c>
      <c r="C143" s="46" t="s">
        <v>447</v>
      </c>
      <c r="D143" s="46" t="s">
        <v>199</v>
      </c>
      <c r="E143" s="165"/>
      <c r="F143" s="7">
        <v>14</v>
      </c>
      <c r="G143" s="7"/>
      <c r="H143" s="6" t="s">
        <v>265</v>
      </c>
      <c r="I143" s="7"/>
      <c r="J143" s="47" t="s">
        <v>842</v>
      </c>
      <c r="K143" s="67"/>
      <c r="L143" s="2" t="s">
        <v>871</v>
      </c>
    </row>
    <row r="144" spans="1:11" ht="27" customHeight="1">
      <c r="A144" s="5">
        <v>125</v>
      </c>
      <c r="B144" s="49" t="s">
        <v>616</v>
      </c>
      <c r="C144" s="46" t="s">
        <v>201</v>
      </c>
      <c r="D144" s="46" t="s">
        <v>201</v>
      </c>
      <c r="E144" s="165"/>
      <c r="F144" s="7">
        <v>9.75</v>
      </c>
      <c r="G144" s="7">
        <v>9.33</v>
      </c>
      <c r="H144" s="6" t="s">
        <v>681</v>
      </c>
      <c r="I144" s="7" t="s">
        <v>309</v>
      </c>
      <c r="J144" s="47"/>
      <c r="K144" s="67"/>
    </row>
    <row r="145" spans="1:11" ht="14.25">
      <c r="A145" s="5">
        <v>126</v>
      </c>
      <c r="B145" s="49" t="s">
        <v>616</v>
      </c>
      <c r="C145" s="46" t="s">
        <v>454</v>
      </c>
      <c r="D145" s="46" t="s">
        <v>296</v>
      </c>
      <c r="E145" s="165"/>
      <c r="F145" s="7">
        <v>14</v>
      </c>
      <c r="G145" s="7"/>
      <c r="H145" s="6" t="s">
        <v>265</v>
      </c>
      <c r="I145" s="7"/>
      <c r="J145" s="47" t="s">
        <v>868</v>
      </c>
      <c r="K145" s="67" t="s">
        <v>865</v>
      </c>
    </row>
    <row r="146" spans="1:12" ht="42.75">
      <c r="A146" s="5">
        <v>127</v>
      </c>
      <c r="B146" s="49" t="s">
        <v>616</v>
      </c>
      <c r="C146" s="46" t="s">
        <v>444</v>
      </c>
      <c r="D146" s="46" t="s">
        <v>203</v>
      </c>
      <c r="E146" s="165"/>
      <c r="F146" s="7">
        <v>14</v>
      </c>
      <c r="G146" s="7" t="s">
        <v>265</v>
      </c>
      <c r="H146" s="6" t="s">
        <v>793</v>
      </c>
      <c r="I146" s="7"/>
      <c r="J146" s="47" t="s">
        <v>867</v>
      </c>
      <c r="K146" s="67"/>
      <c r="L146" s="2" t="s">
        <v>870</v>
      </c>
    </row>
    <row r="147" spans="1:11" s="35" customFormat="1" ht="23.25" customHeight="1">
      <c r="A147" s="1"/>
      <c r="B147" s="1"/>
      <c r="C147" s="51"/>
      <c r="D147" s="51" t="s">
        <v>250</v>
      </c>
      <c r="E147" s="8"/>
      <c r="F147" s="3">
        <f>SUM(F127:F146)</f>
        <v>255.75</v>
      </c>
      <c r="G147" s="3">
        <f>SUM(G127:G146)</f>
        <v>70.53</v>
      </c>
      <c r="H147" s="3"/>
      <c r="I147" s="3"/>
      <c r="J147" s="52"/>
      <c r="K147" s="3"/>
    </row>
    <row r="148" spans="1:11" ht="20.25" customHeight="1">
      <c r="A148" s="171" t="s">
        <v>243</v>
      </c>
      <c r="B148" s="171"/>
      <c r="C148" s="171"/>
      <c r="D148" s="171"/>
      <c r="E148" s="171"/>
      <c r="F148" s="171"/>
      <c r="G148" s="171"/>
      <c r="H148" s="171"/>
      <c r="I148" s="171"/>
      <c r="J148" s="171"/>
      <c r="K148" s="171"/>
    </row>
    <row r="149" spans="1:11" ht="22.5" customHeight="1">
      <c r="A149" s="5">
        <v>128</v>
      </c>
      <c r="B149" s="68" t="s">
        <v>715</v>
      </c>
      <c r="C149" s="60" t="s">
        <v>458</v>
      </c>
      <c r="D149" s="46" t="s">
        <v>173</v>
      </c>
      <c r="E149" s="165" t="s">
        <v>743</v>
      </c>
      <c r="F149" s="69">
        <v>9</v>
      </c>
      <c r="G149" s="95">
        <v>8.35</v>
      </c>
      <c r="H149" s="6" t="s">
        <v>723</v>
      </c>
      <c r="I149" s="70" t="s">
        <v>796</v>
      </c>
      <c r="J149" s="47"/>
      <c r="K149" s="7"/>
    </row>
    <row r="150" spans="1:11" ht="18" customHeight="1">
      <c r="A150" s="5">
        <v>129</v>
      </c>
      <c r="B150" s="49" t="s">
        <v>616</v>
      </c>
      <c r="C150" s="60" t="s">
        <v>458</v>
      </c>
      <c r="D150" s="46" t="s">
        <v>174</v>
      </c>
      <c r="E150" s="165"/>
      <c r="F150" s="69">
        <v>9</v>
      </c>
      <c r="G150" s="95">
        <v>8.46</v>
      </c>
      <c r="H150" s="6" t="s">
        <v>723</v>
      </c>
      <c r="I150" s="70" t="s">
        <v>724</v>
      </c>
      <c r="J150" s="47"/>
      <c r="K150" s="7"/>
    </row>
    <row r="151" spans="1:11" ht="15">
      <c r="A151" s="5">
        <v>130</v>
      </c>
      <c r="B151" s="49" t="s">
        <v>616</v>
      </c>
      <c r="C151" s="60" t="s">
        <v>459</v>
      </c>
      <c r="D151" s="46" t="s">
        <v>175</v>
      </c>
      <c r="E151" s="165"/>
      <c r="F151" s="69">
        <v>9</v>
      </c>
      <c r="G151" s="95">
        <v>8.28</v>
      </c>
      <c r="H151" s="6" t="s">
        <v>725</v>
      </c>
      <c r="I151" s="70" t="s">
        <v>797</v>
      </c>
      <c r="J151" s="47"/>
      <c r="K151" s="5"/>
    </row>
    <row r="152" spans="1:11" ht="19.5" customHeight="1">
      <c r="A152" s="5">
        <v>131</v>
      </c>
      <c r="B152" s="49" t="s">
        <v>616</v>
      </c>
      <c r="C152" s="60" t="s">
        <v>459</v>
      </c>
      <c r="D152" s="46" t="s">
        <v>176</v>
      </c>
      <c r="E152" s="165"/>
      <c r="F152" s="69">
        <v>9</v>
      </c>
      <c r="G152" s="95">
        <v>8.56</v>
      </c>
      <c r="H152" s="6" t="s">
        <v>725</v>
      </c>
      <c r="I152" s="70" t="s">
        <v>726</v>
      </c>
      <c r="J152" s="47"/>
      <c r="K152" s="7"/>
    </row>
    <row r="153" spans="1:11" ht="19.5" customHeight="1">
      <c r="A153" s="5">
        <v>132</v>
      </c>
      <c r="B153" s="49" t="s">
        <v>616</v>
      </c>
      <c r="C153" s="60" t="s">
        <v>460</v>
      </c>
      <c r="D153" s="46" t="s">
        <v>177</v>
      </c>
      <c r="E153" s="165"/>
      <c r="F153" s="69">
        <v>9</v>
      </c>
      <c r="G153" s="95">
        <v>8.45</v>
      </c>
      <c r="H153" s="6" t="s">
        <v>727</v>
      </c>
      <c r="I153" s="70" t="s">
        <v>798</v>
      </c>
      <c r="J153" s="47"/>
      <c r="K153" s="7"/>
    </row>
    <row r="154" spans="1:11" ht="19.5" customHeight="1">
      <c r="A154" s="5">
        <v>133</v>
      </c>
      <c r="B154" s="49" t="s">
        <v>616</v>
      </c>
      <c r="C154" s="60" t="s">
        <v>460</v>
      </c>
      <c r="D154" s="46" t="s">
        <v>178</v>
      </c>
      <c r="E154" s="165"/>
      <c r="F154" s="69">
        <v>9</v>
      </c>
      <c r="G154" s="95">
        <v>8.55</v>
      </c>
      <c r="H154" s="6" t="s">
        <v>728</v>
      </c>
      <c r="I154" s="70" t="s">
        <v>799</v>
      </c>
      <c r="J154" s="47"/>
      <c r="K154" s="61"/>
    </row>
    <row r="155" spans="1:11" ht="18" customHeight="1">
      <c r="A155" s="5">
        <v>134</v>
      </c>
      <c r="B155" s="49" t="s">
        <v>616</v>
      </c>
      <c r="C155" s="60" t="s">
        <v>461</v>
      </c>
      <c r="D155" s="46" t="s">
        <v>179</v>
      </c>
      <c r="E155" s="165"/>
      <c r="F155" s="69">
        <v>14</v>
      </c>
      <c r="G155" s="95">
        <v>8.54</v>
      </c>
      <c r="H155" s="6" t="s">
        <v>729</v>
      </c>
      <c r="I155" s="70" t="s">
        <v>800</v>
      </c>
      <c r="J155" s="47"/>
      <c r="K155" s="48"/>
    </row>
    <row r="156" spans="1:10" ht="21.75" customHeight="1">
      <c r="A156" s="5">
        <v>135</v>
      </c>
      <c r="B156" s="49" t="s">
        <v>616</v>
      </c>
      <c r="C156" s="60" t="s">
        <v>462</v>
      </c>
      <c r="D156" s="46" t="s">
        <v>180</v>
      </c>
      <c r="E156" s="165"/>
      <c r="F156" s="69">
        <v>14</v>
      </c>
      <c r="G156" s="95">
        <v>8.65</v>
      </c>
      <c r="H156" s="6" t="s">
        <v>730</v>
      </c>
      <c r="I156" s="71" t="s">
        <v>801</v>
      </c>
      <c r="J156" s="47"/>
    </row>
    <row r="157" spans="1:11" ht="24.75" customHeight="1">
      <c r="A157" s="5">
        <v>136</v>
      </c>
      <c r="B157" s="49" t="s">
        <v>616</v>
      </c>
      <c r="C157" s="60" t="s">
        <v>463</v>
      </c>
      <c r="D157" s="46" t="s">
        <v>291</v>
      </c>
      <c r="E157" s="165" t="s">
        <v>322</v>
      </c>
      <c r="F157" s="69">
        <v>9</v>
      </c>
      <c r="G157" s="95">
        <v>8.51</v>
      </c>
      <c r="H157" s="6" t="s">
        <v>731</v>
      </c>
      <c r="I157" s="70" t="s">
        <v>732</v>
      </c>
      <c r="J157" s="47"/>
      <c r="K157" s="7"/>
    </row>
    <row r="158" spans="1:11" ht="27" customHeight="1">
      <c r="A158" s="5">
        <v>137</v>
      </c>
      <c r="B158" s="49" t="s">
        <v>616</v>
      </c>
      <c r="C158" s="60" t="s">
        <v>464</v>
      </c>
      <c r="D158" s="46" t="s">
        <v>181</v>
      </c>
      <c r="E158" s="165"/>
      <c r="F158" s="69">
        <v>9</v>
      </c>
      <c r="G158" s="95">
        <v>8.47</v>
      </c>
      <c r="H158" s="6" t="s">
        <v>733</v>
      </c>
      <c r="I158" s="70" t="s">
        <v>734</v>
      </c>
      <c r="J158" s="47"/>
      <c r="K158" s="7"/>
    </row>
    <row r="159" spans="1:11" ht="18.75" customHeight="1">
      <c r="A159" s="5">
        <v>138</v>
      </c>
      <c r="B159" s="49" t="s">
        <v>616</v>
      </c>
      <c r="C159" s="60" t="s">
        <v>464</v>
      </c>
      <c r="D159" s="46" t="s">
        <v>182</v>
      </c>
      <c r="E159" s="165"/>
      <c r="F159" s="69">
        <v>9</v>
      </c>
      <c r="G159" s="95">
        <v>8.65</v>
      </c>
      <c r="H159" s="6" t="s">
        <v>731</v>
      </c>
      <c r="I159" s="70" t="s">
        <v>735</v>
      </c>
      <c r="J159" s="47"/>
      <c r="K159" s="7"/>
    </row>
    <row r="160" spans="1:11" ht="20.25" customHeight="1">
      <c r="A160" s="5">
        <v>139</v>
      </c>
      <c r="B160" s="49" t="s">
        <v>616</v>
      </c>
      <c r="C160" s="60" t="s">
        <v>465</v>
      </c>
      <c r="D160" s="46" t="s">
        <v>184</v>
      </c>
      <c r="E160" s="165"/>
      <c r="F160" s="69">
        <v>14</v>
      </c>
      <c r="G160" s="95">
        <v>0</v>
      </c>
      <c r="H160" s="6" t="s">
        <v>731</v>
      </c>
      <c r="I160" s="67" t="s">
        <v>815</v>
      </c>
      <c r="J160" s="47"/>
      <c r="K160" s="7"/>
    </row>
    <row r="161" spans="1:11" ht="20.25" customHeight="1">
      <c r="A161" s="5">
        <v>140</v>
      </c>
      <c r="B161" s="49" t="s">
        <v>616</v>
      </c>
      <c r="C161" s="60" t="s">
        <v>466</v>
      </c>
      <c r="D161" s="46" t="s">
        <v>185</v>
      </c>
      <c r="E161" s="165"/>
      <c r="F161" s="69">
        <v>14</v>
      </c>
      <c r="G161" s="95">
        <v>8.11</v>
      </c>
      <c r="H161" s="6" t="s">
        <v>736</v>
      </c>
      <c r="I161" s="70" t="s">
        <v>784</v>
      </c>
      <c r="J161" s="47"/>
      <c r="K161" s="48"/>
    </row>
    <row r="162" spans="1:11" ht="19.5" customHeight="1">
      <c r="A162" s="5">
        <v>141</v>
      </c>
      <c r="B162" s="49" t="s">
        <v>616</v>
      </c>
      <c r="C162" s="60" t="s">
        <v>467</v>
      </c>
      <c r="D162" s="46" t="s">
        <v>186</v>
      </c>
      <c r="E162" s="165"/>
      <c r="F162" s="69">
        <v>14</v>
      </c>
      <c r="G162" s="95">
        <v>7.94</v>
      </c>
      <c r="H162" s="6" t="s">
        <v>736</v>
      </c>
      <c r="I162" s="70" t="s">
        <v>784</v>
      </c>
      <c r="J162" s="47"/>
      <c r="K162" s="48"/>
    </row>
    <row r="163" spans="1:11" ht="19.5" customHeight="1">
      <c r="A163" s="5">
        <v>142</v>
      </c>
      <c r="B163" s="49" t="s">
        <v>616</v>
      </c>
      <c r="C163" s="60" t="s">
        <v>460</v>
      </c>
      <c r="D163" s="46" t="s">
        <v>187</v>
      </c>
      <c r="E163" s="165"/>
      <c r="F163" s="69">
        <v>9</v>
      </c>
      <c r="G163" s="95">
        <v>8.43</v>
      </c>
      <c r="H163" s="6" t="s">
        <v>737</v>
      </c>
      <c r="I163" s="70" t="s">
        <v>738</v>
      </c>
      <c r="J163" s="47"/>
      <c r="K163" s="7"/>
    </row>
    <row r="164" spans="1:11" ht="19.5" customHeight="1">
      <c r="A164" s="5">
        <v>143</v>
      </c>
      <c r="B164" s="49" t="s">
        <v>616</v>
      </c>
      <c r="C164" s="60" t="s">
        <v>468</v>
      </c>
      <c r="D164" s="46" t="s">
        <v>188</v>
      </c>
      <c r="E164" s="165"/>
      <c r="F164" s="69">
        <v>9</v>
      </c>
      <c r="G164" s="95">
        <v>8.68</v>
      </c>
      <c r="H164" s="6" t="s">
        <v>728</v>
      </c>
      <c r="I164" s="70" t="s">
        <v>739</v>
      </c>
      <c r="J164" s="47"/>
      <c r="K164" s="7"/>
    </row>
    <row r="165" spans="1:11" ht="19.5" customHeight="1">
      <c r="A165" s="5">
        <v>144</v>
      </c>
      <c r="B165" s="49" t="s">
        <v>616</v>
      </c>
      <c r="C165" s="60" t="s">
        <v>465</v>
      </c>
      <c r="D165" s="46" t="s">
        <v>189</v>
      </c>
      <c r="E165" s="165"/>
      <c r="F165" s="69">
        <v>9</v>
      </c>
      <c r="G165" s="95">
        <v>8.28</v>
      </c>
      <c r="H165" s="6" t="s">
        <v>740</v>
      </c>
      <c r="I165" s="70" t="s">
        <v>617</v>
      </c>
      <c r="J165" s="47"/>
      <c r="K165" s="7"/>
    </row>
    <row r="166" spans="1:11" ht="19.5" customHeight="1">
      <c r="A166" s="5">
        <v>145</v>
      </c>
      <c r="B166" s="49" t="s">
        <v>616</v>
      </c>
      <c r="C166" s="46" t="s">
        <v>466</v>
      </c>
      <c r="D166" s="46" t="s">
        <v>183</v>
      </c>
      <c r="E166" s="165" t="s">
        <v>630</v>
      </c>
      <c r="F166" s="69">
        <v>14</v>
      </c>
      <c r="G166" s="95">
        <v>12.37</v>
      </c>
      <c r="H166" s="6" t="s">
        <v>731</v>
      </c>
      <c r="I166" s="70" t="s">
        <v>802</v>
      </c>
      <c r="J166" s="47"/>
      <c r="K166" s="48"/>
    </row>
    <row r="167" spans="1:11" ht="20.25" customHeight="1">
      <c r="A167" s="5">
        <v>146</v>
      </c>
      <c r="B167" s="49" t="s">
        <v>616</v>
      </c>
      <c r="C167" s="46" t="s">
        <v>465</v>
      </c>
      <c r="D167" s="46" t="s">
        <v>190</v>
      </c>
      <c r="E167" s="165"/>
      <c r="F167" s="69">
        <v>14</v>
      </c>
      <c r="G167" s="95"/>
      <c r="H167" s="6"/>
      <c r="I167" s="67" t="s">
        <v>815</v>
      </c>
      <c r="J167" s="47"/>
      <c r="K167" s="7"/>
    </row>
    <row r="168" spans="1:11" ht="87.75" customHeight="1">
      <c r="A168" s="5">
        <v>147</v>
      </c>
      <c r="B168" s="49" t="s">
        <v>616</v>
      </c>
      <c r="C168" s="46" t="s">
        <v>465</v>
      </c>
      <c r="D168" s="46" t="s">
        <v>831</v>
      </c>
      <c r="E168" s="165"/>
      <c r="F168" s="69">
        <v>14</v>
      </c>
      <c r="G168" s="95"/>
      <c r="H168" s="6"/>
      <c r="I168" s="67"/>
      <c r="J168" s="116" t="s">
        <v>862</v>
      </c>
      <c r="K168" s="7"/>
    </row>
    <row r="169" spans="1:11" s="35" customFormat="1" ht="15">
      <c r="A169" s="1"/>
      <c r="B169" s="1"/>
      <c r="C169" s="51"/>
      <c r="D169" s="51" t="s">
        <v>250</v>
      </c>
      <c r="E169" s="8"/>
      <c r="F169" s="3">
        <f>SUM(F149:F168)</f>
        <v>220</v>
      </c>
      <c r="G169" s="3">
        <f>SUM(G149:G168)</f>
        <v>147.28000000000003</v>
      </c>
      <c r="H169" s="3"/>
      <c r="I169" s="3"/>
      <c r="J169" s="52"/>
      <c r="K169" s="3"/>
    </row>
    <row r="170" spans="1:11" ht="15">
      <c r="A170" s="171" t="s">
        <v>245</v>
      </c>
      <c r="B170" s="171"/>
      <c r="C170" s="171"/>
      <c r="D170" s="171"/>
      <c r="E170" s="171"/>
      <c r="F170" s="171"/>
      <c r="G170" s="171"/>
      <c r="H170" s="171"/>
      <c r="I170" s="171"/>
      <c r="J170" s="171"/>
      <c r="K170" s="171"/>
    </row>
    <row r="171" spans="1:11" ht="21.75" customHeight="1">
      <c r="A171" s="5">
        <v>148</v>
      </c>
      <c r="B171" s="1" t="s">
        <v>716</v>
      </c>
      <c r="C171" s="60" t="s">
        <v>469</v>
      </c>
      <c r="D171" s="46" t="s">
        <v>204</v>
      </c>
      <c r="E171" s="165" t="s">
        <v>743</v>
      </c>
      <c r="F171" s="7">
        <v>9</v>
      </c>
      <c r="G171" s="93">
        <v>8.99</v>
      </c>
      <c r="H171" s="72" t="s">
        <v>488</v>
      </c>
      <c r="I171" s="49" t="s">
        <v>489</v>
      </c>
      <c r="J171" s="73"/>
      <c r="K171" s="74"/>
    </row>
    <row r="172" spans="1:11" ht="21.75" customHeight="1">
      <c r="A172" s="5">
        <v>149</v>
      </c>
      <c r="B172" s="49" t="s">
        <v>616</v>
      </c>
      <c r="C172" s="60" t="s">
        <v>470</v>
      </c>
      <c r="D172" s="46" t="s">
        <v>205</v>
      </c>
      <c r="E172" s="165"/>
      <c r="F172" s="7">
        <v>9</v>
      </c>
      <c r="G172" s="93">
        <v>9</v>
      </c>
      <c r="H172" s="72" t="s">
        <v>490</v>
      </c>
      <c r="I172" s="61" t="s">
        <v>491</v>
      </c>
      <c r="J172" s="73"/>
      <c r="K172" s="74"/>
    </row>
    <row r="173" spans="1:11" ht="21.75" customHeight="1">
      <c r="A173" s="5">
        <v>150</v>
      </c>
      <c r="B173" s="49" t="s">
        <v>616</v>
      </c>
      <c r="C173" s="60" t="s">
        <v>470</v>
      </c>
      <c r="D173" s="46" t="s">
        <v>206</v>
      </c>
      <c r="E173" s="165"/>
      <c r="F173" s="7">
        <v>9</v>
      </c>
      <c r="G173" s="93">
        <v>9</v>
      </c>
      <c r="H173" s="72" t="s">
        <v>492</v>
      </c>
      <c r="I173" s="61" t="s">
        <v>493</v>
      </c>
      <c r="J173" s="73"/>
      <c r="K173" s="74"/>
    </row>
    <row r="174" spans="1:11" ht="21.75" customHeight="1">
      <c r="A174" s="5">
        <v>151</v>
      </c>
      <c r="B174" s="49" t="s">
        <v>616</v>
      </c>
      <c r="C174" s="60" t="s">
        <v>470</v>
      </c>
      <c r="D174" s="46" t="s">
        <v>207</v>
      </c>
      <c r="E174" s="165"/>
      <c r="F174" s="7">
        <v>9</v>
      </c>
      <c r="G174" s="93">
        <v>9</v>
      </c>
      <c r="H174" s="72" t="s">
        <v>492</v>
      </c>
      <c r="I174" s="49" t="s">
        <v>494</v>
      </c>
      <c r="J174" s="73"/>
      <c r="K174" s="74"/>
    </row>
    <row r="175" spans="1:11" ht="21.75" customHeight="1">
      <c r="A175" s="5">
        <v>152</v>
      </c>
      <c r="B175" s="49" t="s">
        <v>616</v>
      </c>
      <c r="C175" s="60" t="s">
        <v>471</v>
      </c>
      <c r="D175" s="46" t="s">
        <v>208</v>
      </c>
      <c r="E175" s="165"/>
      <c r="F175" s="7">
        <v>9</v>
      </c>
      <c r="G175" s="93">
        <v>8.54</v>
      </c>
      <c r="H175" s="72" t="s">
        <v>495</v>
      </c>
      <c r="I175" s="61" t="s">
        <v>496</v>
      </c>
      <c r="J175" s="73"/>
      <c r="K175" s="74"/>
    </row>
    <row r="176" spans="1:11" ht="21.75" customHeight="1">
      <c r="A176" s="5">
        <v>153</v>
      </c>
      <c r="B176" s="49" t="s">
        <v>616</v>
      </c>
      <c r="C176" s="60" t="s">
        <v>472</v>
      </c>
      <c r="D176" s="46" t="s">
        <v>279</v>
      </c>
      <c r="E176" s="165"/>
      <c r="F176" s="7">
        <v>9</v>
      </c>
      <c r="G176" s="93">
        <v>9</v>
      </c>
      <c r="H176" s="72" t="s">
        <v>497</v>
      </c>
      <c r="I176" s="49" t="s">
        <v>498</v>
      </c>
      <c r="J176" s="73"/>
      <c r="K176" s="74"/>
    </row>
    <row r="177" spans="1:11" ht="21.75" customHeight="1">
      <c r="A177" s="5">
        <v>154</v>
      </c>
      <c r="B177" s="49" t="s">
        <v>616</v>
      </c>
      <c r="C177" s="60" t="s">
        <v>473</v>
      </c>
      <c r="D177" s="46" t="s">
        <v>209</v>
      </c>
      <c r="E177" s="165"/>
      <c r="F177" s="7">
        <v>9</v>
      </c>
      <c r="G177" s="93">
        <v>7.92</v>
      </c>
      <c r="H177" s="72" t="s">
        <v>499</v>
      </c>
      <c r="I177" s="61" t="s">
        <v>786</v>
      </c>
      <c r="J177" s="73"/>
      <c r="K177" s="74"/>
    </row>
    <row r="178" spans="1:11" ht="21.75" customHeight="1">
      <c r="A178" s="5">
        <v>155</v>
      </c>
      <c r="B178" s="49" t="s">
        <v>616</v>
      </c>
      <c r="C178" s="60" t="s">
        <v>474</v>
      </c>
      <c r="D178" s="46" t="s">
        <v>210</v>
      </c>
      <c r="E178" s="165"/>
      <c r="F178" s="7">
        <v>9</v>
      </c>
      <c r="G178" s="93">
        <v>8.24</v>
      </c>
      <c r="H178" s="72" t="s">
        <v>495</v>
      </c>
      <c r="I178" s="61" t="s">
        <v>500</v>
      </c>
      <c r="J178" s="73"/>
      <c r="K178" s="74"/>
    </row>
    <row r="179" spans="1:11" ht="21.75" customHeight="1">
      <c r="A179" s="5">
        <v>156</v>
      </c>
      <c r="B179" s="49" t="s">
        <v>616</v>
      </c>
      <c r="C179" s="60" t="s">
        <v>475</v>
      </c>
      <c r="D179" s="46" t="s">
        <v>211</v>
      </c>
      <c r="E179" s="165"/>
      <c r="F179" s="7">
        <v>9</v>
      </c>
      <c r="G179" s="93">
        <v>8.99</v>
      </c>
      <c r="H179" s="72" t="s">
        <v>501</v>
      </c>
      <c r="I179" s="49" t="s">
        <v>502</v>
      </c>
      <c r="J179" s="73"/>
      <c r="K179" s="74"/>
    </row>
    <row r="180" spans="1:11" ht="21.75" customHeight="1">
      <c r="A180" s="5">
        <v>157</v>
      </c>
      <c r="B180" s="49" t="s">
        <v>616</v>
      </c>
      <c r="C180" s="60" t="s">
        <v>476</v>
      </c>
      <c r="D180" s="46" t="s">
        <v>212</v>
      </c>
      <c r="E180" s="165"/>
      <c r="F180" s="7">
        <v>9</v>
      </c>
      <c r="G180" s="93">
        <v>8.73</v>
      </c>
      <c r="H180" s="72" t="s">
        <v>501</v>
      </c>
      <c r="I180" s="49" t="s">
        <v>751</v>
      </c>
      <c r="J180" s="75"/>
      <c r="K180" s="48"/>
    </row>
    <row r="181" spans="1:11" ht="21.75" customHeight="1">
      <c r="A181" s="5">
        <v>158</v>
      </c>
      <c r="B181" s="49" t="s">
        <v>616</v>
      </c>
      <c r="C181" s="60" t="s">
        <v>477</v>
      </c>
      <c r="D181" s="46" t="s">
        <v>213</v>
      </c>
      <c r="E181" s="165"/>
      <c r="F181" s="7">
        <v>9</v>
      </c>
      <c r="G181" s="93">
        <v>9</v>
      </c>
      <c r="H181" s="72" t="s">
        <v>503</v>
      </c>
      <c r="I181" s="49" t="s">
        <v>504</v>
      </c>
      <c r="J181" s="73"/>
      <c r="K181" s="74"/>
    </row>
    <row r="182" spans="1:11" ht="21.75" customHeight="1">
      <c r="A182" s="5">
        <v>159</v>
      </c>
      <c r="B182" s="49" t="s">
        <v>616</v>
      </c>
      <c r="C182" s="60" t="s">
        <v>478</v>
      </c>
      <c r="D182" s="46" t="s">
        <v>273</v>
      </c>
      <c r="E182" s="165"/>
      <c r="F182" s="7">
        <v>9</v>
      </c>
      <c r="G182" s="93">
        <v>9</v>
      </c>
      <c r="H182" s="72" t="s">
        <v>505</v>
      </c>
      <c r="I182" s="61" t="s">
        <v>506</v>
      </c>
      <c r="J182" s="73"/>
      <c r="K182" s="74"/>
    </row>
    <row r="183" spans="1:11" ht="21.75" customHeight="1">
      <c r="A183" s="5">
        <v>160</v>
      </c>
      <c r="B183" s="49" t="s">
        <v>616</v>
      </c>
      <c r="C183" s="60" t="s">
        <v>479</v>
      </c>
      <c r="D183" s="46" t="s">
        <v>214</v>
      </c>
      <c r="E183" s="165"/>
      <c r="F183" s="7">
        <v>9</v>
      </c>
      <c r="G183" s="93">
        <v>8.87</v>
      </c>
      <c r="H183" s="72" t="s">
        <v>507</v>
      </c>
      <c r="I183" s="61" t="s">
        <v>508</v>
      </c>
      <c r="J183" s="73"/>
      <c r="K183" s="74"/>
    </row>
    <row r="184" spans="1:11" ht="21.75" customHeight="1">
      <c r="A184" s="5">
        <v>161</v>
      </c>
      <c r="B184" s="49" t="s">
        <v>616</v>
      </c>
      <c r="C184" s="60" t="s">
        <v>480</v>
      </c>
      <c r="D184" s="46" t="s">
        <v>215</v>
      </c>
      <c r="E184" s="165"/>
      <c r="F184" s="7">
        <v>9.75</v>
      </c>
      <c r="G184" s="93">
        <v>9.45</v>
      </c>
      <c r="H184" s="72" t="s">
        <v>682</v>
      </c>
      <c r="I184" s="61" t="s">
        <v>510</v>
      </c>
      <c r="J184" s="73"/>
      <c r="K184" s="74"/>
    </row>
    <row r="185" spans="1:11" ht="15">
      <c r="A185" s="5">
        <v>162</v>
      </c>
      <c r="B185" s="49" t="s">
        <v>616</v>
      </c>
      <c r="C185" s="60" t="s">
        <v>481</v>
      </c>
      <c r="D185" s="46" t="s">
        <v>216</v>
      </c>
      <c r="E185" s="165"/>
      <c r="F185" s="7">
        <v>9</v>
      </c>
      <c r="G185" s="93">
        <v>8.32</v>
      </c>
      <c r="H185" s="72" t="s">
        <v>511</v>
      </c>
      <c r="I185" s="5" t="s">
        <v>807</v>
      </c>
      <c r="J185" s="73"/>
      <c r="K185" s="5"/>
    </row>
    <row r="186" spans="1:11" ht="21.75" customHeight="1">
      <c r="A186" s="5">
        <v>163</v>
      </c>
      <c r="B186" s="49" t="s">
        <v>616</v>
      </c>
      <c r="C186" s="60" t="s">
        <v>482</v>
      </c>
      <c r="D186" s="46" t="s">
        <v>217</v>
      </c>
      <c r="E186" s="165"/>
      <c r="F186" s="7">
        <v>9</v>
      </c>
      <c r="G186" s="93">
        <v>9</v>
      </c>
      <c r="H186" s="72" t="s">
        <v>683</v>
      </c>
      <c r="I186" s="61" t="s">
        <v>512</v>
      </c>
      <c r="J186" s="73"/>
      <c r="K186" s="74"/>
    </row>
    <row r="187" spans="1:11" ht="16.5" customHeight="1">
      <c r="A187" s="5">
        <v>164</v>
      </c>
      <c r="B187" s="49" t="s">
        <v>616</v>
      </c>
      <c r="C187" s="60" t="s">
        <v>483</v>
      </c>
      <c r="D187" s="46" t="s">
        <v>218</v>
      </c>
      <c r="E187" s="165" t="s">
        <v>743</v>
      </c>
      <c r="F187" s="7">
        <v>9</v>
      </c>
      <c r="G187" s="93">
        <v>8.72</v>
      </c>
      <c r="H187" s="72" t="s">
        <v>684</v>
      </c>
      <c r="I187" s="7" t="s">
        <v>785</v>
      </c>
      <c r="J187" s="73"/>
      <c r="K187" s="74"/>
    </row>
    <row r="188" spans="1:11" ht="18.75" customHeight="1">
      <c r="A188" s="5">
        <v>165</v>
      </c>
      <c r="B188" s="49" t="s">
        <v>616</v>
      </c>
      <c r="C188" s="60" t="s">
        <v>484</v>
      </c>
      <c r="D188" s="46" t="s">
        <v>252</v>
      </c>
      <c r="E188" s="165"/>
      <c r="F188" s="7">
        <v>9</v>
      </c>
      <c r="G188" s="93">
        <v>8.87</v>
      </c>
      <c r="H188" s="72" t="s">
        <v>513</v>
      </c>
      <c r="I188" s="61" t="s">
        <v>514</v>
      </c>
      <c r="J188" s="73"/>
      <c r="K188" s="74"/>
    </row>
    <row r="189" spans="1:11" ht="21.75" customHeight="1">
      <c r="A189" s="5">
        <v>166</v>
      </c>
      <c r="B189" s="49" t="s">
        <v>616</v>
      </c>
      <c r="C189" s="60" t="s">
        <v>485</v>
      </c>
      <c r="D189" s="46" t="s">
        <v>219</v>
      </c>
      <c r="E189" s="165"/>
      <c r="F189" s="7">
        <v>9</v>
      </c>
      <c r="G189" s="93">
        <v>8.73</v>
      </c>
      <c r="H189" s="72" t="s">
        <v>495</v>
      </c>
      <c r="I189" s="49" t="s">
        <v>515</v>
      </c>
      <c r="J189" s="73"/>
      <c r="K189" s="74"/>
    </row>
    <row r="190" spans="1:11" ht="21.75" customHeight="1">
      <c r="A190" s="5">
        <v>167</v>
      </c>
      <c r="B190" s="49" t="s">
        <v>616</v>
      </c>
      <c r="C190" s="60" t="s">
        <v>477</v>
      </c>
      <c r="D190" s="46" t="s">
        <v>220</v>
      </c>
      <c r="E190" s="165"/>
      <c r="F190" s="7">
        <v>9</v>
      </c>
      <c r="G190" s="93">
        <v>8.84</v>
      </c>
      <c r="H190" s="72" t="s">
        <v>495</v>
      </c>
      <c r="I190" s="61" t="s">
        <v>516</v>
      </c>
      <c r="J190" s="73"/>
      <c r="K190" s="74"/>
    </row>
    <row r="191" spans="1:11" ht="21.75" customHeight="1">
      <c r="A191" s="5">
        <v>168</v>
      </c>
      <c r="B191" s="49" t="s">
        <v>616</v>
      </c>
      <c r="C191" s="60" t="s">
        <v>486</v>
      </c>
      <c r="D191" s="46" t="s">
        <v>221</v>
      </c>
      <c r="E191" s="165"/>
      <c r="F191" s="7">
        <v>9</v>
      </c>
      <c r="G191" s="93">
        <v>9</v>
      </c>
      <c r="H191" s="72" t="s">
        <v>490</v>
      </c>
      <c r="I191" s="61" t="s">
        <v>517</v>
      </c>
      <c r="J191" s="73"/>
      <c r="K191" s="74"/>
    </row>
    <row r="192" spans="1:11" ht="21.75" customHeight="1">
      <c r="A192" s="5">
        <v>169</v>
      </c>
      <c r="B192" s="49" t="s">
        <v>616</v>
      </c>
      <c r="C192" s="60" t="s">
        <v>477</v>
      </c>
      <c r="D192" s="46" t="s">
        <v>222</v>
      </c>
      <c r="E192" s="165"/>
      <c r="F192" s="7">
        <v>9</v>
      </c>
      <c r="G192" s="93">
        <v>8.82</v>
      </c>
      <c r="H192" s="72" t="s">
        <v>495</v>
      </c>
      <c r="I192" s="61" t="s">
        <v>518</v>
      </c>
      <c r="J192" s="73"/>
      <c r="K192" s="74"/>
    </row>
    <row r="193" spans="1:11" ht="21.75" customHeight="1">
      <c r="A193" s="5">
        <v>170</v>
      </c>
      <c r="B193" s="49" t="s">
        <v>616</v>
      </c>
      <c r="C193" s="60" t="s">
        <v>484</v>
      </c>
      <c r="D193" s="46" t="s">
        <v>223</v>
      </c>
      <c r="E193" s="165"/>
      <c r="F193" s="7">
        <v>9</v>
      </c>
      <c r="G193" s="93">
        <v>9</v>
      </c>
      <c r="H193" s="72" t="s">
        <v>509</v>
      </c>
      <c r="I193" s="61" t="s">
        <v>519</v>
      </c>
      <c r="J193" s="73"/>
      <c r="K193" s="74"/>
    </row>
    <row r="194" spans="1:11" ht="15">
      <c r="A194" s="5">
        <v>171</v>
      </c>
      <c r="B194" s="49" t="s">
        <v>616</v>
      </c>
      <c r="C194" s="60" t="s">
        <v>487</v>
      </c>
      <c r="D194" s="76" t="s">
        <v>286</v>
      </c>
      <c r="E194" s="165"/>
      <c r="F194" s="7">
        <v>9</v>
      </c>
      <c r="G194" s="93">
        <v>8.75</v>
      </c>
      <c r="H194" s="72" t="s">
        <v>520</v>
      </c>
      <c r="I194" s="7" t="s">
        <v>787</v>
      </c>
      <c r="J194" s="73"/>
      <c r="K194" s="48"/>
    </row>
    <row r="195" spans="1:11" s="35" customFormat="1" ht="15">
      <c r="A195" s="1"/>
      <c r="B195" s="1"/>
      <c r="C195" s="51"/>
      <c r="D195" s="51" t="s">
        <v>250</v>
      </c>
      <c r="E195" s="8"/>
      <c r="F195" s="3">
        <f>SUM(F171:F194)</f>
        <v>216.75</v>
      </c>
      <c r="G195" s="3">
        <f>SUM(G171:G194)</f>
        <v>211.78</v>
      </c>
      <c r="H195" s="3"/>
      <c r="I195" s="3"/>
      <c r="J195" s="52"/>
      <c r="K195" s="3"/>
    </row>
    <row r="196" spans="1:11" ht="14.25" customHeight="1">
      <c r="A196" s="172" t="s">
        <v>247</v>
      </c>
      <c r="B196" s="173"/>
      <c r="C196" s="173"/>
      <c r="D196" s="173"/>
      <c r="E196" s="173"/>
      <c r="F196" s="173"/>
      <c r="G196" s="173"/>
      <c r="H196" s="173"/>
      <c r="I196" s="173"/>
      <c r="J196" s="173"/>
      <c r="K196" s="174"/>
    </row>
    <row r="197" spans="1:11" ht="21" customHeight="1">
      <c r="A197" s="5">
        <v>172</v>
      </c>
      <c r="B197" s="1" t="s">
        <v>717</v>
      </c>
      <c r="C197" s="46" t="s">
        <v>521</v>
      </c>
      <c r="D197" s="46" t="s">
        <v>66</v>
      </c>
      <c r="E197" s="168" t="s">
        <v>743</v>
      </c>
      <c r="F197" s="7">
        <v>9</v>
      </c>
      <c r="G197" s="49">
        <v>7.85</v>
      </c>
      <c r="H197" s="6" t="s">
        <v>657</v>
      </c>
      <c r="I197" s="78" t="s">
        <v>751</v>
      </c>
      <c r="J197" s="46"/>
      <c r="K197" s="48"/>
    </row>
    <row r="198" spans="1:11" ht="21" customHeight="1">
      <c r="A198" s="5">
        <v>173</v>
      </c>
      <c r="B198" s="49" t="s">
        <v>616</v>
      </c>
      <c r="C198" s="46" t="s">
        <v>522</v>
      </c>
      <c r="D198" s="46" t="s">
        <v>267</v>
      </c>
      <c r="E198" s="169"/>
      <c r="F198" s="7">
        <v>9</v>
      </c>
      <c r="G198" s="49"/>
      <c r="H198" s="6" t="s">
        <v>543</v>
      </c>
      <c r="I198" s="78"/>
      <c r="J198" s="46" t="s">
        <v>755</v>
      </c>
      <c r="K198" s="48"/>
    </row>
    <row r="199" spans="1:11" ht="21" customHeight="1">
      <c r="A199" s="5">
        <v>174</v>
      </c>
      <c r="B199" s="49" t="s">
        <v>616</v>
      </c>
      <c r="C199" s="46" t="s">
        <v>523</v>
      </c>
      <c r="D199" s="46" t="s">
        <v>75</v>
      </c>
      <c r="E199" s="169"/>
      <c r="F199" s="7">
        <v>9</v>
      </c>
      <c r="G199" s="49">
        <v>8.21</v>
      </c>
      <c r="H199" s="6" t="s">
        <v>544</v>
      </c>
      <c r="I199" s="78" t="s">
        <v>545</v>
      </c>
      <c r="J199" s="46"/>
      <c r="K199" s="48"/>
    </row>
    <row r="200" spans="1:11" ht="21" customHeight="1">
      <c r="A200" s="5">
        <v>175</v>
      </c>
      <c r="B200" s="49" t="s">
        <v>616</v>
      </c>
      <c r="C200" s="46" t="s">
        <v>524</v>
      </c>
      <c r="D200" s="46" t="s">
        <v>76</v>
      </c>
      <c r="E200" s="169"/>
      <c r="F200" s="7">
        <v>9</v>
      </c>
      <c r="G200" s="49">
        <v>8.48</v>
      </c>
      <c r="H200" s="6" t="s">
        <v>546</v>
      </c>
      <c r="I200" s="78" t="s">
        <v>547</v>
      </c>
      <c r="J200" s="46"/>
      <c r="K200" s="74"/>
    </row>
    <row r="201" spans="1:11" ht="21" customHeight="1">
      <c r="A201" s="5">
        <v>176</v>
      </c>
      <c r="B201" s="49" t="s">
        <v>616</v>
      </c>
      <c r="C201" s="46" t="s">
        <v>525</v>
      </c>
      <c r="D201" s="46" t="s">
        <v>68</v>
      </c>
      <c r="E201" s="169"/>
      <c r="F201" s="7">
        <v>9</v>
      </c>
      <c r="G201" s="5">
        <v>7.99</v>
      </c>
      <c r="H201" s="6" t="s">
        <v>685</v>
      </c>
      <c r="I201" s="78" t="s">
        <v>548</v>
      </c>
      <c r="J201" s="46"/>
      <c r="K201" s="74"/>
    </row>
    <row r="202" spans="1:11" ht="16.5" customHeight="1">
      <c r="A202" s="5">
        <v>177</v>
      </c>
      <c r="B202" s="49" t="s">
        <v>616</v>
      </c>
      <c r="C202" s="46" t="s">
        <v>526</v>
      </c>
      <c r="D202" s="46" t="s">
        <v>268</v>
      </c>
      <c r="E202" s="169"/>
      <c r="F202" s="7">
        <v>9</v>
      </c>
      <c r="G202" s="49"/>
      <c r="H202" s="6" t="s">
        <v>549</v>
      </c>
      <c r="I202" s="78"/>
      <c r="J202" s="46" t="s">
        <v>755</v>
      </c>
      <c r="K202" s="48"/>
    </row>
    <row r="203" spans="1:11" ht="21" customHeight="1">
      <c r="A203" s="5">
        <v>178</v>
      </c>
      <c r="B203" s="49" t="s">
        <v>616</v>
      </c>
      <c r="C203" s="46" t="s">
        <v>527</v>
      </c>
      <c r="D203" s="46" t="s">
        <v>73</v>
      </c>
      <c r="E203" s="169"/>
      <c r="F203" s="7">
        <v>9</v>
      </c>
      <c r="G203" s="49">
        <v>8.32</v>
      </c>
      <c r="H203" s="6" t="s">
        <v>549</v>
      </c>
      <c r="I203" s="78" t="s">
        <v>550</v>
      </c>
      <c r="J203" s="46"/>
      <c r="K203" s="74"/>
    </row>
    <row r="204" spans="1:11" ht="21" customHeight="1">
      <c r="A204" s="5">
        <v>179</v>
      </c>
      <c r="B204" s="49" t="s">
        <v>616</v>
      </c>
      <c r="C204" s="46" t="s">
        <v>528</v>
      </c>
      <c r="D204" s="46" t="s">
        <v>269</v>
      </c>
      <c r="E204" s="169"/>
      <c r="F204" s="7">
        <v>9</v>
      </c>
      <c r="G204" s="49">
        <v>8.38</v>
      </c>
      <c r="H204" s="6" t="s">
        <v>551</v>
      </c>
      <c r="I204" s="78" t="s">
        <v>552</v>
      </c>
      <c r="J204" s="46"/>
      <c r="K204" s="48"/>
    </row>
    <row r="205" spans="1:11" ht="21" customHeight="1">
      <c r="A205" s="5">
        <v>180</v>
      </c>
      <c r="B205" s="49" t="s">
        <v>616</v>
      </c>
      <c r="C205" s="46" t="s">
        <v>529</v>
      </c>
      <c r="D205" s="46" t="s">
        <v>270</v>
      </c>
      <c r="E205" s="169"/>
      <c r="F205" s="7">
        <v>9</v>
      </c>
      <c r="G205" s="5">
        <v>8.27</v>
      </c>
      <c r="H205" s="6" t="s">
        <v>553</v>
      </c>
      <c r="I205" s="78" t="s">
        <v>554</v>
      </c>
      <c r="J205" s="46"/>
      <c r="K205" s="74"/>
    </row>
    <row r="206" spans="1:11" ht="21" customHeight="1">
      <c r="A206" s="5">
        <v>181</v>
      </c>
      <c r="B206" s="49" t="s">
        <v>616</v>
      </c>
      <c r="C206" s="46" t="s">
        <v>530</v>
      </c>
      <c r="D206" s="46" t="s">
        <v>266</v>
      </c>
      <c r="E206" s="169"/>
      <c r="F206" s="7">
        <v>9</v>
      </c>
      <c r="G206" s="5">
        <v>8.25</v>
      </c>
      <c r="H206" s="6" t="s">
        <v>555</v>
      </c>
      <c r="I206" s="78" t="s">
        <v>552</v>
      </c>
      <c r="J206" s="46"/>
      <c r="K206" s="48"/>
    </row>
    <row r="207" spans="1:11" ht="17.25" customHeight="1">
      <c r="A207" s="5">
        <v>182</v>
      </c>
      <c r="B207" s="49" t="s">
        <v>616</v>
      </c>
      <c r="C207" s="46" t="s">
        <v>531</v>
      </c>
      <c r="D207" s="46" t="s">
        <v>61</v>
      </c>
      <c r="E207" s="169"/>
      <c r="F207" s="7">
        <v>9</v>
      </c>
      <c r="G207" s="49">
        <v>8.1</v>
      </c>
      <c r="H207" s="6" t="s">
        <v>553</v>
      </c>
      <c r="I207" s="78" t="s">
        <v>556</v>
      </c>
      <c r="J207" s="46"/>
      <c r="K207" s="74"/>
    </row>
    <row r="208" spans="1:11" ht="21" customHeight="1">
      <c r="A208" s="5">
        <v>183</v>
      </c>
      <c r="B208" s="49" t="s">
        <v>616</v>
      </c>
      <c r="C208" s="46" t="s">
        <v>532</v>
      </c>
      <c r="D208" s="46" t="s">
        <v>74</v>
      </c>
      <c r="E208" s="169"/>
      <c r="F208" s="7">
        <v>9</v>
      </c>
      <c r="G208" s="5">
        <v>8.25</v>
      </c>
      <c r="H208" s="6" t="s">
        <v>557</v>
      </c>
      <c r="I208" s="78" t="s">
        <v>558</v>
      </c>
      <c r="J208" s="46"/>
      <c r="K208" s="74"/>
    </row>
    <row r="209" spans="1:11" ht="21" customHeight="1">
      <c r="A209" s="5">
        <v>184</v>
      </c>
      <c r="B209" s="49" t="s">
        <v>616</v>
      </c>
      <c r="C209" s="46" t="s">
        <v>533</v>
      </c>
      <c r="D209" s="46" t="s">
        <v>69</v>
      </c>
      <c r="E209" s="169"/>
      <c r="F209" s="7">
        <v>9</v>
      </c>
      <c r="G209" s="61">
        <v>7.9</v>
      </c>
      <c r="H209" s="6" t="s">
        <v>557</v>
      </c>
      <c r="I209" s="78" t="s">
        <v>559</v>
      </c>
      <c r="J209" s="46"/>
      <c r="K209" s="74"/>
    </row>
    <row r="210" spans="1:11" ht="16.5" customHeight="1">
      <c r="A210" s="5">
        <v>185</v>
      </c>
      <c r="B210" s="49" t="s">
        <v>616</v>
      </c>
      <c r="C210" s="46" t="s">
        <v>534</v>
      </c>
      <c r="D210" s="46" t="s">
        <v>71</v>
      </c>
      <c r="E210" s="169"/>
      <c r="F210" s="7">
        <v>14</v>
      </c>
      <c r="G210" s="49"/>
      <c r="H210" s="6"/>
      <c r="I210" s="78"/>
      <c r="J210" s="46" t="s">
        <v>861</v>
      </c>
      <c r="K210" s="48"/>
    </row>
    <row r="211" spans="1:11" ht="21" customHeight="1">
      <c r="A211" s="5">
        <v>186</v>
      </c>
      <c r="B211" s="49" t="s">
        <v>616</v>
      </c>
      <c r="C211" s="46" t="s">
        <v>535</v>
      </c>
      <c r="D211" s="46" t="s">
        <v>70</v>
      </c>
      <c r="E211" s="169"/>
      <c r="F211" s="7">
        <v>9</v>
      </c>
      <c r="G211" s="49">
        <v>8.39</v>
      </c>
      <c r="H211" s="6" t="s">
        <v>560</v>
      </c>
      <c r="I211" s="78" t="s">
        <v>561</v>
      </c>
      <c r="J211" s="46"/>
      <c r="K211" s="74"/>
    </row>
    <row r="212" spans="1:11" ht="21" customHeight="1">
      <c r="A212" s="5">
        <v>187</v>
      </c>
      <c r="B212" s="49" t="s">
        <v>616</v>
      </c>
      <c r="C212" s="46" t="s">
        <v>42</v>
      </c>
      <c r="D212" s="46" t="s">
        <v>67</v>
      </c>
      <c r="E212" s="170"/>
      <c r="F212" s="7">
        <v>9</v>
      </c>
      <c r="G212" s="5">
        <v>7.53</v>
      </c>
      <c r="H212" s="6" t="s">
        <v>544</v>
      </c>
      <c r="I212" s="78" t="s">
        <v>562</v>
      </c>
      <c r="J212" s="46"/>
      <c r="K212" s="74"/>
    </row>
    <row r="213" spans="1:11" ht="14.25">
      <c r="A213" s="5">
        <v>188</v>
      </c>
      <c r="B213" s="49" t="s">
        <v>616</v>
      </c>
      <c r="C213" s="46" t="s">
        <v>536</v>
      </c>
      <c r="D213" s="46" t="s">
        <v>72</v>
      </c>
      <c r="E213" s="165" t="s">
        <v>743</v>
      </c>
      <c r="F213" s="7">
        <v>9</v>
      </c>
      <c r="G213" s="7">
        <v>8.3</v>
      </c>
      <c r="H213" s="6" t="s">
        <v>563</v>
      </c>
      <c r="I213" s="78" t="s">
        <v>564</v>
      </c>
      <c r="J213" s="46"/>
      <c r="K213" s="74"/>
    </row>
    <row r="214" spans="1:11" ht="28.5">
      <c r="A214" s="5">
        <v>189</v>
      </c>
      <c r="B214" s="49" t="s">
        <v>616</v>
      </c>
      <c r="C214" s="46" t="s">
        <v>537</v>
      </c>
      <c r="D214" s="46" t="s">
        <v>64</v>
      </c>
      <c r="E214" s="165"/>
      <c r="F214" s="7">
        <v>14</v>
      </c>
      <c r="G214" s="49"/>
      <c r="H214" s="6"/>
      <c r="I214" s="78"/>
      <c r="J214" s="79" t="s">
        <v>869</v>
      </c>
      <c r="K214" s="48"/>
    </row>
    <row r="215" spans="1:11" ht="14.25">
      <c r="A215" s="5">
        <v>190</v>
      </c>
      <c r="B215" s="49" t="s">
        <v>616</v>
      </c>
      <c r="C215" s="46" t="s">
        <v>538</v>
      </c>
      <c r="D215" s="46" t="s">
        <v>229</v>
      </c>
      <c r="E215" s="165"/>
      <c r="F215" s="7">
        <v>9</v>
      </c>
      <c r="G215" s="5">
        <v>8.28</v>
      </c>
      <c r="H215" s="6" t="s">
        <v>565</v>
      </c>
      <c r="I215" s="78" t="s">
        <v>566</v>
      </c>
      <c r="J215" s="46"/>
      <c r="K215" s="74"/>
    </row>
    <row r="216" spans="1:11" ht="14.25">
      <c r="A216" s="5">
        <v>191</v>
      </c>
      <c r="B216" s="49" t="s">
        <v>616</v>
      </c>
      <c r="C216" s="46" t="s">
        <v>539</v>
      </c>
      <c r="D216" s="46" t="s">
        <v>62</v>
      </c>
      <c r="E216" s="165"/>
      <c r="F216" s="7">
        <v>9</v>
      </c>
      <c r="G216" s="49"/>
      <c r="H216" s="6" t="s">
        <v>567</v>
      </c>
      <c r="I216" s="78"/>
      <c r="J216" s="46" t="s">
        <v>755</v>
      </c>
      <c r="K216" s="48"/>
    </row>
    <row r="217" spans="1:11" ht="14.25">
      <c r="A217" s="5">
        <v>192</v>
      </c>
      <c r="B217" s="49" t="s">
        <v>616</v>
      </c>
      <c r="C217" s="46" t="s">
        <v>540</v>
      </c>
      <c r="D217" s="46" t="s">
        <v>63</v>
      </c>
      <c r="E217" s="165"/>
      <c r="F217" s="7">
        <v>9</v>
      </c>
      <c r="G217" s="5">
        <v>8.28</v>
      </c>
      <c r="H217" s="6" t="s">
        <v>686</v>
      </c>
      <c r="I217" s="78" t="s">
        <v>568</v>
      </c>
      <c r="J217" s="46"/>
      <c r="K217" s="74"/>
    </row>
    <row r="218" spans="1:11" ht="14.25">
      <c r="A218" s="5">
        <v>193</v>
      </c>
      <c r="B218" s="49" t="s">
        <v>616</v>
      </c>
      <c r="C218" s="46" t="s">
        <v>541</v>
      </c>
      <c r="D218" s="46" t="s">
        <v>65</v>
      </c>
      <c r="E218" s="165"/>
      <c r="F218" s="7">
        <v>9</v>
      </c>
      <c r="G218" s="49">
        <v>8.25</v>
      </c>
      <c r="H218" s="6" t="s">
        <v>687</v>
      </c>
      <c r="I218" s="78" t="s">
        <v>547</v>
      </c>
      <c r="J218" s="46"/>
      <c r="K218" s="74"/>
    </row>
    <row r="219" spans="1:11" ht="14.25">
      <c r="A219" s="5">
        <v>194</v>
      </c>
      <c r="B219" s="49" t="s">
        <v>616</v>
      </c>
      <c r="C219" s="46" t="s">
        <v>542</v>
      </c>
      <c r="D219" s="46" t="s">
        <v>271</v>
      </c>
      <c r="E219" s="165"/>
      <c r="F219" s="7">
        <v>9</v>
      </c>
      <c r="G219" s="77"/>
      <c r="H219" s="6" t="s">
        <v>569</v>
      </c>
      <c r="I219" s="78"/>
      <c r="J219" s="46" t="s">
        <v>755</v>
      </c>
      <c r="K219" s="48"/>
    </row>
    <row r="220" spans="1:11" s="35" customFormat="1" ht="15">
      <c r="A220" s="1"/>
      <c r="B220" s="1"/>
      <c r="C220" s="51"/>
      <c r="D220" s="51" t="s">
        <v>250</v>
      </c>
      <c r="E220" s="8"/>
      <c r="F220" s="3">
        <f>SUM(F197:F219)</f>
        <v>217</v>
      </c>
      <c r="G220" s="3">
        <f>SUM(G197:G219)</f>
        <v>139.03</v>
      </c>
      <c r="H220" s="3"/>
      <c r="I220" s="3"/>
      <c r="J220" s="46"/>
      <c r="K220" s="3"/>
    </row>
    <row r="221" spans="1:11" ht="15">
      <c r="A221" s="171" t="s">
        <v>246</v>
      </c>
      <c r="B221" s="171"/>
      <c r="C221" s="171"/>
      <c r="D221" s="171"/>
      <c r="E221" s="171"/>
      <c r="F221" s="171"/>
      <c r="G221" s="171"/>
      <c r="H221" s="171"/>
      <c r="I221" s="171"/>
      <c r="J221" s="171"/>
      <c r="K221" s="171"/>
    </row>
    <row r="222" spans="1:11" ht="26.25" customHeight="1">
      <c r="A222" s="5">
        <v>195</v>
      </c>
      <c r="B222" s="1" t="s">
        <v>745</v>
      </c>
      <c r="C222" s="46" t="s">
        <v>832</v>
      </c>
      <c r="D222" s="46" t="s">
        <v>832</v>
      </c>
      <c r="E222" s="165" t="s">
        <v>322</v>
      </c>
      <c r="F222" s="7">
        <v>14</v>
      </c>
      <c r="G222" s="80">
        <v>13.16</v>
      </c>
      <c r="H222" s="81" t="s">
        <v>658</v>
      </c>
      <c r="I222" s="7" t="s">
        <v>756</v>
      </c>
      <c r="J222" s="46"/>
      <c r="K222" s="48"/>
    </row>
    <row r="223" spans="1:11" ht="14.25">
      <c r="A223" s="5">
        <v>196</v>
      </c>
      <c r="B223" s="49" t="s">
        <v>616</v>
      </c>
      <c r="C223" s="46" t="s">
        <v>41</v>
      </c>
      <c r="D223" s="46" t="s">
        <v>41</v>
      </c>
      <c r="E223" s="165"/>
      <c r="F223" s="7">
        <v>9</v>
      </c>
      <c r="G223" s="80">
        <v>8.14</v>
      </c>
      <c r="H223" s="82" t="s">
        <v>659</v>
      </c>
      <c r="I223" s="7" t="s">
        <v>307</v>
      </c>
      <c r="J223" s="46"/>
      <c r="K223" s="49"/>
    </row>
    <row r="224" spans="1:11" ht="18" customHeight="1">
      <c r="A224" s="5">
        <v>197</v>
      </c>
      <c r="B224" s="49" t="s">
        <v>616</v>
      </c>
      <c r="C224" s="46" t="s">
        <v>42</v>
      </c>
      <c r="D224" s="46" t="s">
        <v>42</v>
      </c>
      <c r="E224" s="165"/>
      <c r="F224" s="7">
        <v>9</v>
      </c>
      <c r="G224" s="80">
        <v>8.14</v>
      </c>
      <c r="H224" s="82" t="s">
        <v>660</v>
      </c>
      <c r="I224" s="7" t="s">
        <v>667</v>
      </c>
      <c r="J224" s="83"/>
      <c r="K224" s="49"/>
    </row>
    <row r="225" spans="1:11" ht="23.25" customHeight="1">
      <c r="A225" s="5">
        <v>198</v>
      </c>
      <c r="B225" s="49" t="s">
        <v>616</v>
      </c>
      <c r="C225" s="46" t="s">
        <v>43</v>
      </c>
      <c r="D225" s="46" t="s">
        <v>43</v>
      </c>
      <c r="E225" s="165"/>
      <c r="F225" s="7">
        <v>9</v>
      </c>
      <c r="G225" s="80">
        <v>8.22</v>
      </c>
      <c r="H225" s="82" t="s">
        <v>661</v>
      </c>
      <c r="I225" s="7" t="s">
        <v>662</v>
      </c>
      <c r="J225" s="83"/>
      <c r="K225" s="49"/>
    </row>
    <row r="226" spans="1:11" ht="18" customHeight="1">
      <c r="A226" s="5">
        <v>199</v>
      </c>
      <c r="B226" s="49" t="s">
        <v>616</v>
      </c>
      <c r="C226" s="46" t="s">
        <v>44</v>
      </c>
      <c r="D226" s="46" t="s">
        <v>44</v>
      </c>
      <c r="E226" s="165"/>
      <c r="F226" s="7">
        <v>9</v>
      </c>
      <c r="G226" s="80">
        <v>8.61</v>
      </c>
      <c r="H226" s="82" t="s">
        <v>663</v>
      </c>
      <c r="I226" s="7">
        <v>41091</v>
      </c>
      <c r="J226" s="83"/>
      <c r="K226" s="49"/>
    </row>
    <row r="227" spans="1:11" ht="18" customHeight="1">
      <c r="A227" s="5">
        <v>200</v>
      </c>
      <c r="B227" s="49" t="s">
        <v>616</v>
      </c>
      <c r="C227" s="46" t="s">
        <v>45</v>
      </c>
      <c r="D227" s="46" t="s">
        <v>45</v>
      </c>
      <c r="E227" s="165"/>
      <c r="F227" s="7">
        <v>9</v>
      </c>
      <c r="G227" s="80">
        <v>8.26</v>
      </c>
      <c r="H227" s="82" t="s">
        <v>665</v>
      </c>
      <c r="I227" s="7" t="s">
        <v>664</v>
      </c>
      <c r="J227" s="83"/>
      <c r="K227" s="49"/>
    </row>
    <row r="228" spans="1:11" ht="18" customHeight="1">
      <c r="A228" s="5">
        <v>201</v>
      </c>
      <c r="B228" s="49" t="s">
        <v>616</v>
      </c>
      <c r="C228" s="46" t="s">
        <v>48</v>
      </c>
      <c r="D228" s="46" t="s">
        <v>48</v>
      </c>
      <c r="E228" s="165"/>
      <c r="F228" s="7">
        <v>9</v>
      </c>
      <c r="G228" s="80">
        <v>8.71</v>
      </c>
      <c r="H228" s="82" t="s">
        <v>666</v>
      </c>
      <c r="I228" s="7">
        <v>41153</v>
      </c>
      <c r="J228" s="83"/>
      <c r="K228" s="49"/>
    </row>
    <row r="229" spans="1:11" ht="21.75" customHeight="1">
      <c r="A229" s="5">
        <v>202</v>
      </c>
      <c r="B229" s="49" t="s">
        <v>616</v>
      </c>
      <c r="C229" s="46" t="s">
        <v>47</v>
      </c>
      <c r="D229" s="46" t="s">
        <v>47</v>
      </c>
      <c r="E229" s="165"/>
      <c r="F229" s="7">
        <v>9</v>
      </c>
      <c r="G229" s="80">
        <v>8.97</v>
      </c>
      <c r="H229" s="82" t="s">
        <v>570</v>
      </c>
      <c r="I229" s="7" t="s">
        <v>751</v>
      </c>
      <c r="J229" s="46"/>
      <c r="K229" s="48"/>
    </row>
    <row r="230" spans="1:11" ht="18" customHeight="1">
      <c r="A230" s="5">
        <v>203</v>
      </c>
      <c r="B230" s="49" t="s">
        <v>616</v>
      </c>
      <c r="C230" s="46" t="s">
        <v>49</v>
      </c>
      <c r="D230" s="46" t="s">
        <v>49</v>
      </c>
      <c r="E230" s="165" t="s">
        <v>743</v>
      </c>
      <c r="F230" s="7">
        <v>9</v>
      </c>
      <c r="G230" s="80">
        <v>8.05</v>
      </c>
      <c r="H230" s="82" t="s">
        <v>571</v>
      </c>
      <c r="I230" s="7" t="s">
        <v>669</v>
      </c>
      <c r="J230" s="83"/>
      <c r="K230" s="49"/>
    </row>
    <row r="231" spans="1:11" ht="18" customHeight="1">
      <c r="A231" s="5">
        <v>204</v>
      </c>
      <c r="B231" s="49" t="s">
        <v>616</v>
      </c>
      <c r="C231" s="46" t="s">
        <v>50</v>
      </c>
      <c r="D231" s="46" t="s">
        <v>50</v>
      </c>
      <c r="E231" s="165"/>
      <c r="F231" s="7">
        <v>9</v>
      </c>
      <c r="G231" s="80">
        <v>7.88</v>
      </c>
      <c r="H231" s="82" t="s">
        <v>689</v>
      </c>
      <c r="I231" s="7" t="s">
        <v>668</v>
      </c>
      <c r="J231" s="83"/>
      <c r="K231" s="49"/>
    </row>
    <row r="232" spans="1:11" ht="14.25">
      <c r="A232" s="5">
        <v>205</v>
      </c>
      <c r="B232" s="49" t="s">
        <v>616</v>
      </c>
      <c r="C232" s="46" t="s">
        <v>51</v>
      </c>
      <c r="D232" s="46" t="s">
        <v>51</v>
      </c>
      <c r="E232" s="165"/>
      <c r="F232" s="7">
        <v>9</v>
      </c>
      <c r="G232" s="80">
        <v>8.29</v>
      </c>
      <c r="H232" s="82" t="s">
        <v>688</v>
      </c>
      <c r="I232" s="7" t="s">
        <v>670</v>
      </c>
      <c r="J232" s="83"/>
      <c r="K232" s="49"/>
    </row>
    <row r="233" spans="1:11" ht="42.75">
      <c r="A233" s="5">
        <v>206</v>
      </c>
      <c r="B233" s="49" t="s">
        <v>616</v>
      </c>
      <c r="C233" s="46" t="s">
        <v>52</v>
      </c>
      <c r="D233" s="46" t="s">
        <v>52</v>
      </c>
      <c r="E233" s="165"/>
      <c r="F233" s="7">
        <v>9</v>
      </c>
      <c r="G233" s="80">
        <v>2.24</v>
      </c>
      <c r="H233" s="84" t="s">
        <v>690</v>
      </c>
      <c r="I233" s="48" t="s">
        <v>795</v>
      </c>
      <c r="J233" s="47" t="s">
        <v>818</v>
      </c>
      <c r="K233" s="48"/>
    </row>
    <row r="234" spans="1:11" ht="14.25">
      <c r="A234" s="5">
        <v>207</v>
      </c>
      <c r="B234" s="49" t="s">
        <v>616</v>
      </c>
      <c r="C234" s="46" t="s">
        <v>53</v>
      </c>
      <c r="D234" s="46" t="s">
        <v>53</v>
      </c>
      <c r="E234" s="165"/>
      <c r="F234" s="7">
        <v>14</v>
      </c>
      <c r="G234" s="80">
        <v>13.32</v>
      </c>
      <c r="H234" s="85" t="s">
        <v>691</v>
      </c>
      <c r="I234" s="7" t="s">
        <v>803</v>
      </c>
      <c r="J234" s="46"/>
      <c r="K234" s="5"/>
    </row>
    <row r="235" spans="1:11" ht="14.25">
      <c r="A235" s="5">
        <v>208</v>
      </c>
      <c r="B235" s="49" t="s">
        <v>616</v>
      </c>
      <c r="C235" s="46" t="s">
        <v>54</v>
      </c>
      <c r="D235" s="46" t="s">
        <v>54</v>
      </c>
      <c r="E235" s="165"/>
      <c r="F235" s="7">
        <v>9</v>
      </c>
      <c r="G235" s="80">
        <v>8.62</v>
      </c>
      <c r="H235" s="85" t="s">
        <v>689</v>
      </c>
      <c r="I235" s="7" t="s">
        <v>671</v>
      </c>
      <c r="J235" s="46"/>
      <c r="K235" s="49"/>
    </row>
    <row r="236" spans="1:11" ht="14.25">
      <c r="A236" s="5">
        <v>209</v>
      </c>
      <c r="B236" s="49" t="s">
        <v>616</v>
      </c>
      <c r="C236" s="46" t="s">
        <v>280</v>
      </c>
      <c r="D236" s="46" t="s">
        <v>280</v>
      </c>
      <c r="E236" s="165"/>
      <c r="F236" s="7">
        <v>9</v>
      </c>
      <c r="G236" s="80">
        <v>7.46</v>
      </c>
      <c r="H236" s="85" t="s">
        <v>572</v>
      </c>
      <c r="I236" s="7" t="s">
        <v>670</v>
      </c>
      <c r="J236" s="46"/>
      <c r="K236" s="49"/>
    </row>
    <row r="237" spans="1:11" ht="28.5">
      <c r="A237" s="5">
        <v>210</v>
      </c>
      <c r="B237" s="49" t="s">
        <v>616</v>
      </c>
      <c r="C237" s="46" t="s">
        <v>308</v>
      </c>
      <c r="D237" s="46" t="s">
        <v>308</v>
      </c>
      <c r="E237" s="165"/>
      <c r="F237" s="7">
        <v>14</v>
      </c>
      <c r="G237" s="80">
        <v>13.25</v>
      </c>
      <c r="H237" s="85" t="s">
        <v>674</v>
      </c>
      <c r="I237" s="7" t="s">
        <v>758</v>
      </c>
      <c r="J237" s="46"/>
      <c r="K237" s="48"/>
    </row>
    <row r="238" spans="1:11" ht="24" customHeight="1">
      <c r="A238" s="5">
        <v>211</v>
      </c>
      <c r="B238" s="49" t="s">
        <v>616</v>
      </c>
      <c r="C238" s="46" t="s">
        <v>56</v>
      </c>
      <c r="D238" s="46" t="s">
        <v>56</v>
      </c>
      <c r="E238" s="165" t="s">
        <v>743</v>
      </c>
      <c r="F238" s="7">
        <v>9</v>
      </c>
      <c r="G238" s="80">
        <v>8.51</v>
      </c>
      <c r="H238" s="85" t="s">
        <v>675</v>
      </c>
      <c r="I238" s="7" t="s">
        <v>672</v>
      </c>
      <c r="J238" s="46"/>
      <c r="K238" s="49"/>
    </row>
    <row r="239" spans="1:11" ht="20.25" customHeight="1">
      <c r="A239" s="5">
        <v>212</v>
      </c>
      <c r="B239" s="49" t="s">
        <v>616</v>
      </c>
      <c r="C239" s="46" t="s">
        <v>57</v>
      </c>
      <c r="D239" s="46" t="s">
        <v>57</v>
      </c>
      <c r="E239" s="165"/>
      <c r="F239" s="7">
        <v>9</v>
      </c>
      <c r="G239" s="7">
        <v>7.49</v>
      </c>
      <c r="H239" s="85" t="s">
        <v>573</v>
      </c>
      <c r="I239" s="7">
        <v>41244</v>
      </c>
      <c r="J239" s="46"/>
      <c r="K239" s="49"/>
    </row>
    <row r="240" spans="1:11" ht="20.25" customHeight="1">
      <c r="A240" s="5">
        <v>213</v>
      </c>
      <c r="B240" s="49" t="s">
        <v>616</v>
      </c>
      <c r="C240" s="46" t="s">
        <v>58</v>
      </c>
      <c r="D240" s="46" t="s">
        <v>58</v>
      </c>
      <c r="E240" s="165"/>
      <c r="F240" s="7">
        <v>9</v>
      </c>
      <c r="G240" s="7">
        <v>7.8</v>
      </c>
      <c r="H240" s="85" t="s">
        <v>676</v>
      </c>
      <c r="I240" s="7" t="s">
        <v>671</v>
      </c>
      <c r="J240" s="46"/>
      <c r="K240" s="49"/>
    </row>
    <row r="241" spans="1:11" ht="28.5" customHeight="1">
      <c r="A241" s="5">
        <v>214</v>
      </c>
      <c r="B241" s="49" t="s">
        <v>616</v>
      </c>
      <c r="C241" s="46" t="s">
        <v>59</v>
      </c>
      <c r="D241" s="46" t="s">
        <v>59</v>
      </c>
      <c r="E241" s="165"/>
      <c r="F241" s="7">
        <v>14</v>
      </c>
      <c r="G241" s="7">
        <v>13.02</v>
      </c>
      <c r="H241" s="85" t="s">
        <v>677</v>
      </c>
      <c r="I241" s="5" t="s">
        <v>808</v>
      </c>
      <c r="J241" s="46"/>
      <c r="K241" s="5"/>
    </row>
    <row r="242" spans="1:11" ht="14.25">
      <c r="A242" s="5">
        <v>215</v>
      </c>
      <c r="B242" s="49" t="s">
        <v>616</v>
      </c>
      <c r="C242" s="46" t="s">
        <v>60</v>
      </c>
      <c r="D242" s="46" t="s">
        <v>60</v>
      </c>
      <c r="E242" s="165"/>
      <c r="F242" s="7">
        <v>9</v>
      </c>
      <c r="G242" s="7">
        <v>8.7</v>
      </c>
      <c r="H242" s="85" t="s">
        <v>692</v>
      </c>
      <c r="I242" s="7" t="s">
        <v>673</v>
      </c>
      <c r="J242" s="46"/>
      <c r="K242" s="49"/>
    </row>
    <row r="243" spans="1:11" ht="21" customHeight="1">
      <c r="A243" s="5">
        <v>216</v>
      </c>
      <c r="B243" s="49" t="s">
        <v>616</v>
      </c>
      <c r="C243" s="46" t="s">
        <v>281</v>
      </c>
      <c r="D243" s="46" t="s">
        <v>281</v>
      </c>
      <c r="E243" s="165"/>
      <c r="F243" s="7">
        <v>9</v>
      </c>
      <c r="G243" s="7">
        <v>8.56</v>
      </c>
      <c r="H243" s="85" t="s">
        <v>659</v>
      </c>
      <c r="I243" s="7" t="s">
        <v>670</v>
      </c>
      <c r="J243" s="46"/>
      <c r="K243" s="49"/>
    </row>
    <row r="244" spans="1:11" ht="19.5" customHeight="1">
      <c r="A244" s="5">
        <v>217</v>
      </c>
      <c r="B244" s="49" t="s">
        <v>616</v>
      </c>
      <c r="C244" s="46" t="s">
        <v>619</v>
      </c>
      <c r="D244" s="46" t="s">
        <v>46</v>
      </c>
      <c r="E244" s="165"/>
      <c r="F244" s="7">
        <v>14</v>
      </c>
      <c r="G244" s="7">
        <v>0</v>
      </c>
      <c r="H244" s="84" t="s">
        <v>631</v>
      </c>
      <c r="I244" s="7"/>
      <c r="J244" s="47" t="s">
        <v>817</v>
      </c>
      <c r="K244" s="49"/>
    </row>
    <row r="245" spans="1:11" ht="19.5" customHeight="1">
      <c r="A245" s="5">
        <v>218</v>
      </c>
      <c r="B245" s="49" t="s">
        <v>616</v>
      </c>
      <c r="C245" s="46" t="s">
        <v>618</v>
      </c>
      <c r="D245" s="46" t="s">
        <v>55</v>
      </c>
      <c r="E245" s="165"/>
      <c r="F245" s="7">
        <v>14</v>
      </c>
      <c r="G245" s="7">
        <v>0</v>
      </c>
      <c r="H245" s="84" t="s">
        <v>631</v>
      </c>
      <c r="I245" s="7"/>
      <c r="J245" s="47" t="s">
        <v>776</v>
      </c>
      <c r="K245" s="49"/>
    </row>
    <row r="246" spans="1:11" s="35" customFormat="1" ht="15">
      <c r="A246" s="1"/>
      <c r="B246" s="1"/>
      <c r="C246" s="51"/>
      <c r="D246" s="51" t="s">
        <v>250</v>
      </c>
      <c r="E246" s="165"/>
      <c r="F246" s="3">
        <f>SUM(F222:F245)</f>
        <v>246</v>
      </c>
      <c r="G246" s="3">
        <f>SUM(G222:G245)</f>
        <v>195.40000000000003</v>
      </c>
      <c r="H246" s="3"/>
      <c r="I246" s="3"/>
      <c r="J246" s="52"/>
      <c r="K246" s="3"/>
    </row>
    <row r="247" spans="1:11" ht="15">
      <c r="A247" s="171" t="s">
        <v>248</v>
      </c>
      <c r="B247" s="171"/>
      <c r="C247" s="171"/>
      <c r="D247" s="171"/>
      <c r="E247" s="171"/>
      <c r="F247" s="171"/>
      <c r="G247" s="171"/>
      <c r="H247" s="171"/>
      <c r="I247" s="171"/>
      <c r="J247" s="171"/>
      <c r="K247" s="171"/>
    </row>
    <row r="248" spans="1:11" ht="15">
      <c r="A248" s="5">
        <v>219</v>
      </c>
      <c r="B248" s="1" t="s">
        <v>746</v>
      </c>
      <c r="C248" s="46" t="s">
        <v>574</v>
      </c>
      <c r="D248" s="46" t="s">
        <v>77</v>
      </c>
      <c r="E248" s="165" t="s">
        <v>743</v>
      </c>
      <c r="F248" s="7">
        <v>9</v>
      </c>
      <c r="G248" s="7">
        <v>8.67</v>
      </c>
      <c r="H248" s="6" t="s">
        <v>590</v>
      </c>
      <c r="I248" s="48" t="s">
        <v>591</v>
      </c>
      <c r="J248" s="46"/>
      <c r="K248" s="5"/>
    </row>
    <row r="249" spans="1:11" ht="14.25">
      <c r="A249" s="5">
        <v>220</v>
      </c>
      <c r="B249" s="49" t="s">
        <v>616</v>
      </c>
      <c r="C249" s="46" t="s">
        <v>574</v>
      </c>
      <c r="D249" s="46" t="s">
        <v>78</v>
      </c>
      <c r="E249" s="165"/>
      <c r="F249" s="7">
        <v>10.15</v>
      </c>
      <c r="G249" s="7">
        <v>5.26</v>
      </c>
      <c r="H249" s="6" t="s">
        <v>592</v>
      </c>
      <c r="I249" s="5" t="s">
        <v>809</v>
      </c>
      <c r="J249" s="46"/>
      <c r="K249" s="5"/>
    </row>
    <row r="250" spans="1:11" ht="16.5" customHeight="1">
      <c r="A250" s="5">
        <v>221</v>
      </c>
      <c r="B250" s="49" t="s">
        <v>616</v>
      </c>
      <c r="C250" s="46" t="s">
        <v>575</v>
      </c>
      <c r="D250" s="46" t="s">
        <v>79</v>
      </c>
      <c r="E250" s="165"/>
      <c r="F250" s="7">
        <v>9</v>
      </c>
      <c r="G250" s="7">
        <v>8.81</v>
      </c>
      <c r="H250" s="6" t="s">
        <v>593</v>
      </c>
      <c r="I250" s="48" t="s">
        <v>594</v>
      </c>
      <c r="J250" s="46"/>
      <c r="K250" s="5"/>
    </row>
    <row r="251" spans="1:11" ht="28.5">
      <c r="A251" s="5">
        <v>222</v>
      </c>
      <c r="B251" s="49" t="s">
        <v>616</v>
      </c>
      <c r="C251" s="46" t="s">
        <v>575</v>
      </c>
      <c r="D251" s="46" t="s">
        <v>80</v>
      </c>
      <c r="E251" s="165"/>
      <c r="F251" s="7">
        <v>14</v>
      </c>
      <c r="G251" s="7">
        <v>0</v>
      </c>
      <c r="H251" s="6"/>
      <c r="I251" s="5"/>
      <c r="J251" s="46" t="s">
        <v>843</v>
      </c>
      <c r="K251" s="5" t="s">
        <v>839</v>
      </c>
    </row>
    <row r="252" spans="1:11" ht="14.25">
      <c r="A252" s="5">
        <v>223</v>
      </c>
      <c r="B252" s="49" t="s">
        <v>616</v>
      </c>
      <c r="C252" s="46" t="s">
        <v>576</v>
      </c>
      <c r="D252" s="46" t="s">
        <v>289</v>
      </c>
      <c r="E252" s="165"/>
      <c r="F252" s="7">
        <v>10.5</v>
      </c>
      <c r="G252" s="7">
        <v>7.87</v>
      </c>
      <c r="H252" s="6" t="s">
        <v>592</v>
      </c>
      <c r="I252" s="48" t="s">
        <v>595</v>
      </c>
      <c r="J252" s="46"/>
      <c r="K252" s="5"/>
    </row>
    <row r="253" spans="1:11" ht="14.25">
      <c r="A253" s="5">
        <v>224</v>
      </c>
      <c r="B253" s="49" t="s">
        <v>616</v>
      </c>
      <c r="C253" s="46" t="s">
        <v>577</v>
      </c>
      <c r="D253" s="46" t="s">
        <v>81</v>
      </c>
      <c r="E253" s="165"/>
      <c r="F253" s="7">
        <v>10.22</v>
      </c>
      <c r="G253" s="7">
        <v>8.47</v>
      </c>
      <c r="H253" s="6" t="s">
        <v>596</v>
      </c>
      <c r="I253" s="5" t="s">
        <v>754</v>
      </c>
      <c r="J253" s="46"/>
      <c r="K253" s="48"/>
    </row>
    <row r="254" spans="1:11" ht="16.5" customHeight="1">
      <c r="A254" s="5">
        <v>225</v>
      </c>
      <c r="B254" s="49" t="s">
        <v>616</v>
      </c>
      <c r="C254" s="46" t="s">
        <v>578</v>
      </c>
      <c r="D254" s="46" t="s">
        <v>86</v>
      </c>
      <c r="E254" s="165"/>
      <c r="F254" s="7">
        <v>9.56</v>
      </c>
      <c r="G254" s="7">
        <v>8.97</v>
      </c>
      <c r="H254" s="6" t="s">
        <v>597</v>
      </c>
      <c r="I254" s="48" t="s">
        <v>598</v>
      </c>
      <c r="J254" s="46"/>
      <c r="K254" s="48"/>
    </row>
    <row r="255" spans="1:11" ht="14.25">
      <c r="A255" s="5">
        <v>226</v>
      </c>
      <c r="B255" s="49" t="s">
        <v>616</v>
      </c>
      <c r="C255" s="46" t="s">
        <v>579</v>
      </c>
      <c r="D255" s="46" t="s">
        <v>89</v>
      </c>
      <c r="E255" s="165"/>
      <c r="F255" s="7">
        <v>10.5</v>
      </c>
      <c r="G255" s="7">
        <v>8.31</v>
      </c>
      <c r="H255" s="6" t="s">
        <v>592</v>
      </c>
      <c r="I255" s="48" t="s">
        <v>599</v>
      </c>
      <c r="J255" s="46"/>
      <c r="K255" s="5"/>
    </row>
    <row r="256" spans="1:11" ht="22.5" customHeight="1">
      <c r="A256" s="5">
        <v>227</v>
      </c>
      <c r="B256" s="49" t="s">
        <v>616</v>
      </c>
      <c r="C256" s="46" t="s">
        <v>580</v>
      </c>
      <c r="D256" s="46" t="s">
        <v>90</v>
      </c>
      <c r="E256" s="165"/>
      <c r="F256" s="7">
        <v>9.5</v>
      </c>
      <c r="G256" s="7">
        <v>8.41</v>
      </c>
      <c r="H256" s="6" t="s">
        <v>597</v>
      </c>
      <c r="I256" s="48" t="s">
        <v>600</v>
      </c>
      <c r="J256" s="46"/>
      <c r="K256" s="5"/>
    </row>
    <row r="257" spans="1:11" ht="14.25">
      <c r="A257" s="5">
        <v>228</v>
      </c>
      <c r="B257" s="49" t="s">
        <v>616</v>
      </c>
      <c r="C257" s="46" t="s">
        <v>581</v>
      </c>
      <c r="D257" s="46" t="s">
        <v>91</v>
      </c>
      <c r="E257" s="165"/>
      <c r="F257" s="7">
        <v>14</v>
      </c>
      <c r="G257" s="7">
        <v>5.5</v>
      </c>
      <c r="H257" s="6" t="s">
        <v>804</v>
      </c>
      <c r="I257" s="5"/>
      <c r="J257" s="46" t="s">
        <v>747</v>
      </c>
      <c r="K257" s="5" t="s">
        <v>839</v>
      </c>
    </row>
    <row r="258" spans="1:11" ht="14.25">
      <c r="A258" s="5">
        <v>229</v>
      </c>
      <c r="B258" s="49" t="s">
        <v>616</v>
      </c>
      <c r="C258" s="46" t="s">
        <v>582</v>
      </c>
      <c r="D258" s="46" t="s">
        <v>92</v>
      </c>
      <c r="E258" s="165"/>
      <c r="F258" s="7">
        <v>9.36</v>
      </c>
      <c r="G258" s="7">
        <v>8.96</v>
      </c>
      <c r="H258" s="6" t="s">
        <v>601</v>
      </c>
      <c r="I258" s="48" t="s">
        <v>602</v>
      </c>
      <c r="J258" s="46"/>
      <c r="K258" s="5"/>
    </row>
    <row r="259" spans="1:11" ht="14.25">
      <c r="A259" s="5">
        <v>230</v>
      </c>
      <c r="B259" s="49" t="s">
        <v>616</v>
      </c>
      <c r="C259" s="46" t="s">
        <v>583</v>
      </c>
      <c r="D259" s="46" t="s">
        <v>93</v>
      </c>
      <c r="E259" s="165"/>
      <c r="F259" s="7">
        <v>9.34</v>
      </c>
      <c r="G259" s="7">
        <v>8.66</v>
      </c>
      <c r="H259" s="6" t="s">
        <v>603</v>
      </c>
      <c r="I259" s="48" t="s">
        <v>604</v>
      </c>
      <c r="J259" s="46"/>
      <c r="K259" s="5"/>
    </row>
    <row r="260" spans="1:11" ht="18.75" customHeight="1">
      <c r="A260" s="5">
        <v>231</v>
      </c>
      <c r="B260" s="49" t="s">
        <v>616</v>
      </c>
      <c r="C260" s="46" t="s">
        <v>583</v>
      </c>
      <c r="D260" s="46" t="s">
        <v>94</v>
      </c>
      <c r="E260" s="165"/>
      <c r="F260" s="7">
        <v>9</v>
      </c>
      <c r="G260" s="7">
        <v>8.66</v>
      </c>
      <c r="H260" s="6" t="s">
        <v>603</v>
      </c>
      <c r="I260" s="48" t="s">
        <v>604</v>
      </c>
      <c r="J260" s="46"/>
      <c r="K260" s="5"/>
    </row>
    <row r="261" spans="1:11" ht="14.25">
      <c r="A261" s="5">
        <v>232</v>
      </c>
      <c r="B261" s="49" t="s">
        <v>616</v>
      </c>
      <c r="C261" s="46" t="s">
        <v>584</v>
      </c>
      <c r="D261" s="46" t="s">
        <v>82</v>
      </c>
      <c r="E261" s="165"/>
      <c r="F261" s="7">
        <v>9.66</v>
      </c>
      <c r="G261" s="7">
        <v>8.05</v>
      </c>
      <c r="H261" s="6" t="s">
        <v>605</v>
      </c>
      <c r="I261" s="48" t="s">
        <v>606</v>
      </c>
      <c r="J261" s="46"/>
      <c r="K261" s="5"/>
    </row>
    <row r="262" spans="1:11" ht="14.25">
      <c r="A262" s="5">
        <v>233</v>
      </c>
      <c r="B262" s="49" t="s">
        <v>616</v>
      </c>
      <c r="C262" s="46" t="s">
        <v>585</v>
      </c>
      <c r="D262" s="46" t="s">
        <v>87</v>
      </c>
      <c r="E262" s="165"/>
      <c r="F262" s="7">
        <v>9.66</v>
      </c>
      <c r="G262" s="7">
        <v>8.94</v>
      </c>
      <c r="H262" s="6" t="s">
        <v>693</v>
      </c>
      <c r="I262" s="48" t="s">
        <v>609</v>
      </c>
      <c r="J262" s="46"/>
      <c r="K262" s="5"/>
    </row>
    <row r="263" spans="1:11" ht="18" customHeight="1">
      <c r="A263" s="5">
        <v>234</v>
      </c>
      <c r="B263" s="49" t="s">
        <v>616</v>
      </c>
      <c r="C263" s="46" t="s">
        <v>586</v>
      </c>
      <c r="D263" s="46" t="s">
        <v>88</v>
      </c>
      <c r="E263" s="165"/>
      <c r="F263" s="7">
        <v>9</v>
      </c>
      <c r="G263" s="7">
        <v>8.34</v>
      </c>
      <c r="H263" s="6" t="s">
        <v>607</v>
      </c>
      <c r="I263" s="48" t="s">
        <v>608</v>
      </c>
      <c r="J263" s="46"/>
      <c r="K263" s="5"/>
    </row>
    <row r="264" spans="1:11" ht="14.25">
      <c r="A264" s="5">
        <v>235</v>
      </c>
      <c r="B264" s="49" t="s">
        <v>616</v>
      </c>
      <c r="C264" s="46" t="s">
        <v>192</v>
      </c>
      <c r="D264" s="46" t="s">
        <v>83</v>
      </c>
      <c r="E264" s="165"/>
      <c r="F264" s="7">
        <v>14</v>
      </c>
      <c r="G264" s="7">
        <v>8.41</v>
      </c>
      <c r="H264" s="6"/>
      <c r="I264" s="5"/>
      <c r="J264" s="46" t="s">
        <v>747</v>
      </c>
      <c r="K264" s="5" t="s">
        <v>839</v>
      </c>
    </row>
    <row r="265" spans="1:11" ht="14.25">
      <c r="A265" s="5">
        <v>236</v>
      </c>
      <c r="B265" s="49" t="s">
        <v>616</v>
      </c>
      <c r="C265" s="46" t="s">
        <v>587</v>
      </c>
      <c r="D265" s="46" t="s">
        <v>84</v>
      </c>
      <c r="E265" s="165" t="s">
        <v>743</v>
      </c>
      <c r="F265" s="7">
        <v>9.66</v>
      </c>
      <c r="G265" s="7">
        <v>8.79</v>
      </c>
      <c r="H265" s="6" t="s">
        <v>610</v>
      </c>
      <c r="I265" s="48" t="s">
        <v>379</v>
      </c>
      <c r="J265" s="46"/>
      <c r="K265" s="5"/>
    </row>
    <row r="266" spans="1:11" ht="14.25">
      <c r="A266" s="5">
        <v>237</v>
      </c>
      <c r="B266" s="49" t="s">
        <v>616</v>
      </c>
      <c r="C266" s="46" t="s">
        <v>588</v>
      </c>
      <c r="D266" s="46" t="s">
        <v>85</v>
      </c>
      <c r="E266" s="165"/>
      <c r="F266" s="7">
        <v>9.66</v>
      </c>
      <c r="G266" s="7">
        <v>8.53</v>
      </c>
      <c r="H266" s="6" t="s">
        <v>611</v>
      </c>
      <c r="I266" s="48" t="s">
        <v>612</v>
      </c>
      <c r="J266" s="46"/>
      <c r="K266" s="5"/>
    </row>
    <row r="267" spans="1:11" ht="14.25" customHeight="1">
      <c r="A267" s="5">
        <v>238</v>
      </c>
      <c r="B267" s="49" t="s">
        <v>616</v>
      </c>
      <c r="C267" s="46" t="s">
        <v>589</v>
      </c>
      <c r="D267" s="46" t="s">
        <v>253</v>
      </c>
      <c r="E267" s="165"/>
      <c r="F267" s="7">
        <v>9</v>
      </c>
      <c r="G267" s="7">
        <v>8.66</v>
      </c>
      <c r="H267" s="6" t="s">
        <v>603</v>
      </c>
      <c r="I267" s="48" t="s">
        <v>613</v>
      </c>
      <c r="J267" s="46"/>
      <c r="K267" s="5"/>
    </row>
    <row r="268" spans="1:11" ht="14.25">
      <c r="A268" s="5">
        <v>239</v>
      </c>
      <c r="B268" s="49" t="s">
        <v>616</v>
      </c>
      <c r="C268" s="46" t="s">
        <v>575</v>
      </c>
      <c r="D268" s="46" t="s">
        <v>230</v>
      </c>
      <c r="E268" s="165"/>
      <c r="F268" s="7">
        <v>9.68</v>
      </c>
      <c r="G268" s="7">
        <v>8.66</v>
      </c>
      <c r="H268" s="6" t="s">
        <v>614</v>
      </c>
      <c r="I268" s="48" t="s">
        <v>615</v>
      </c>
      <c r="J268" s="46"/>
      <c r="K268" s="5"/>
    </row>
    <row r="269" spans="1:11" s="35" customFormat="1" ht="15">
      <c r="A269" s="1"/>
      <c r="B269" s="1"/>
      <c r="C269" s="51"/>
      <c r="D269" s="51" t="s">
        <v>250</v>
      </c>
      <c r="E269" s="6"/>
      <c r="F269" s="3">
        <f>SUM(F248:F268)</f>
        <v>214.45</v>
      </c>
      <c r="G269" s="3">
        <f>SUM(G248:G268)</f>
        <v>164.93</v>
      </c>
      <c r="H269" s="3"/>
      <c r="I269" s="3"/>
      <c r="J269" s="52"/>
      <c r="K269" s="3"/>
    </row>
    <row r="270" spans="1:11" ht="17.25" customHeight="1">
      <c r="A270" s="5"/>
      <c r="B270" s="5"/>
      <c r="C270" s="46"/>
      <c r="D270" s="51" t="s">
        <v>251</v>
      </c>
      <c r="E270" s="6"/>
      <c r="F270" s="3">
        <f>F17+F37+F40+F60+F76+F102+F125+F147+F169+F195+F220+F246+F269</f>
        <v>2523.49</v>
      </c>
      <c r="G270" s="3">
        <f>G17+G37+G40+G60+G76+G102+G125+G147+G169+G195+G220+G246+G269</f>
        <v>1817.1390000000001</v>
      </c>
      <c r="H270" s="3"/>
      <c r="I270" s="3"/>
      <c r="J270" s="52"/>
      <c r="K270" s="3"/>
    </row>
    <row r="271" spans="1:11" ht="15">
      <c r="A271" s="86"/>
      <c r="B271" s="86"/>
      <c r="C271" s="176" t="s">
        <v>749</v>
      </c>
      <c r="D271" s="176"/>
      <c r="E271" s="87"/>
      <c r="F271" s="3"/>
      <c r="G271" s="3">
        <f>G270*7/100</f>
        <v>127.19973000000002</v>
      </c>
      <c r="H271" s="88"/>
      <c r="I271" s="89"/>
      <c r="J271" s="90"/>
      <c r="K271" s="88"/>
    </row>
    <row r="272" spans="1:11" ht="15">
      <c r="A272" s="91"/>
      <c r="B272" s="91"/>
      <c r="C272" s="176" t="s">
        <v>750</v>
      </c>
      <c r="D272" s="176"/>
      <c r="E272" s="87"/>
      <c r="F272" s="3"/>
      <c r="G272" s="3">
        <f>G270+G271</f>
        <v>1944.3387300000002</v>
      </c>
      <c r="H272" s="88"/>
      <c r="I272" s="89"/>
      <c r="J272" s="90"/>
      <c r="K272" s="88"/>
    </row>
    <row r="275" ht="14.25">
      <c r="G275" s="36"/>
    </row>
  </sheetData>
  <sheetProtection/>
  <mergeCells count="51">
    <mergeCell ref="C272:D272"/>
    <mergeCell ref="E127:E140"/>
    <mergeCell ref="E157:E165"/>
    <mergeCell ref="A126:K126"/>
    <mergeCell ref="A148:K148"/>
    <mergeCell ref="E213:E219"/>
    <mergeCell ref="E149:E156"/>
    <mergeCell ref="C271:D271"/>
    <mergeCell ref="E265:E268"/>
    <mergeCell ref="A247:K247"/>
    <mergeCell ref="E166:E168"/>
    <mergeCell ref="E119:E124"/>
    <mergeCell ref="E230:E237"/>
    <mergeCell ref="A103:K103"/>
    <mergeCell ref="A221:K221"/>
    <mergeCell ref="A170:K170"/>
    <mergeCell ref="E222:E229"/>
    <mergeCell ref="E117:E118"/>
    <mergeCell ref="A1:K1"/>
    <mergeCell ref="A5:K5"/>
    <mergeCell ref="E6:E17"/>
    <mergeCell ref="A18:K18"/>
    <mergeCell ref="A38:K38"/>
    <mergeCell ref="A77:K77"/>
    <mergeCell ref="E54:E59"/>
    <mergeCell ref="A41:K41"/>
    <mergeCell ref="E39:E40"/>
    <mergeCell ref="A2:A3"/>
    <mergeCell ref="B2:B3"/>
    <mergeCell ref="E248:E264"/>
    <mergeCell ref="E238:E246"/>
    <mergeCell ref="E197:E212"/>
    <mergeCell ref="E171:E186"/>
    <mergeCell ref="E187:E194"/>
    <mergeCell ref="E104:E116"/>
    <mergeCell ref="A61:K61"/>
    <mergeCell ref="C2:C3"/>
    <mergeCell ref="A196:K196"/>
    <mergeCell ref="H2:H3"/>
    <mergeCell ref="I2:K2"/>
    <mergeCell ref="E43:E53"/>
    <mergeCell ref="E19:E32"/>
    <mergeCell ref="E33:E36"/>
    <mergeCell ref="E2:E3"/>
    <mergeCell ref="E62:E70"/>
    <mergeCell ref="E71:E74"/>
    <mergeCell ref="E78:E84"/>
    <mergeCell ref="E141:E146"/>
    <mergeCell ref="D2:D3"/>
    <mergeCell ref="F2:G2"/>
    <mergeCell ref="E85:E91"/>
  </mergeCells>
  <hyperlinks>
    <hyperlink ref="A272" r:id="rId1" display="\\107cw\f\261 SUB CENTERS\20-02-2010\progress report 6 schemes on 20-02-2010(Vi).xls"/>
  </hyperlinks>
  <printOptions horizontalCentered="1"/>
  <pageMargins left="0.354330708661417" right="0.354330708661417" top="0.708661417322835" bottom="0.78740157480315" header="0.31496062992126" footer="0.31496062992126"/>
  <pageSetup fitToHeight="15" horizontalDpi="300" verticalDpi="300" orientation="landscape" paperSize="5" scale="85" r:id="rId2"/>
  <headerFooter>
    <oddHeader>&amp;R&amp;P</oddHeader>
    <oddFooter>&amp;L&amp;6&amp;Z&amp;F&amp;R&amp;8 366 SC</oddFooter>
  </headerFooter>
  <rowBreaks count="11" manualBreakCount="11">
    <brk id="17" max="255" man="1"/>
    <brk id="37" max="255" man="1"/>
    <brk id="60" max="255" man="1"/>
    <brk id="76" max="255" man="1"/>
    <brk id="102" max="10" man="1"/>
    <brk id="118" max="10" man="1"/>
    <brk id="147" max="255" man="1"/>
    <brk id="169" max="255" man="1"/>
    <brk id="212" max="10" man="1"/>
    <brk id="237" max="10" man="1"/>
    <brk id="264" max="10" man="1"/>
  </rowBreaks>
</worksheet>
</file>

<file path=xl/worksheets/sheet6.xml><?xml version="1.0" encoding="utf-8"?>
<worksheet xmlns="http://schemas.openxmlformats.org/spreadsheetml/2006/main" xmlns:r="http://schemas.openxmlformats.org/officeDocument/2006/relationships">
  <dimension ref="A1:J26"/>
  <sheetViews>
    <sheetView zoomScalePageLayoutView="0" workbookViewId="0" topLeftCell="A13">
      <selection activeCell="A26" sqref="A26:J26"/>
    </sheetView>
  </sheetViews>
  <sheetFormatPr defaultColWidth="9.140625" defaultRowHeight="12.75"/>
  <cols>
    <col min="2" max="2" width="12.140625" style="0" customWidth="1"/>
    <col min="4" max="4" width="17.421875" style="0" customWidth="1"/>
    <col min="10" max="10" width="29.7109375" style="0" customWidth="1"/>
  </cols>
  <sheetData>
    <row r="1" spans="1:10" ht="12.75">
      <c r="A1" s="179" t="s">
        <v>310</v>
      </c>
      <c r="B1" s="179" t="s">
        <v>311</v>
      </c>
      <c r="C1" s="183" t="s">
        <v>312</v>
      </c>
      <c r="D1" s="183" t="s">
        <v>313</v>
      </c>
      <c r="E1" s="177" t="s">
        <v>788</v>
      </c>
      <c r="F1" s="179" t="s">
        <v>879</v>
      </c>
      <c r="G1" s="179" t="s">
        <v>880</v>
      </c>
      <c r="H1" s="179" t="s">
        <v>881</v>
      </c>
      <c r="I1" s="179" t="s">
        <v>882</v>
      </c>
      <c r="J1" s="179" t="s">
        <v>6</v>
      </c>
    </row>
    <row r="2" spans="1:10" ht="56.25" customHeight="1">
      <c r="A2" s="179"/>
      <c r="B2" s="179"/>
      <c r="C2" s="183"/>
      <c r="D2" s="183"/>
      <c r="E2" s="178"/>
      <c r="F2" s="179"/>
      <c r="G2" s="179"/>
      <c r="H2" s="179"/>
      <c r="I2" s="179" t="s">
        <v>883</v>
      </c>
      <c r="J2" s="179"/>
    </row>
    <row r="3" spans="1:10" ht="54.75" customHeight="1">
      <c r="A3" s="127">
        <v>1</v>
      </c>
      <c r="B3" s="127">
        <v>2</v>
      </c>
      <c r="C3" s="127">
        <v>3</v>
      </c>
      <c r="D3" s="127">
        <v>4</v>
      </c>
      <c r="E3" s="127">
        <v>5</v>
      </c>
      <c r="F3" s="127">
        <v>7</v>
      </c>
      <c r="G3" s="127">
        <v>8</v>
      </c>
      <c r="H3" s="127">
        <v>9</v>
      </c>
      <c r="I3" s="127">
        <v>10</v>
      </c>
      <c r="J3" s="127">
        <v>11</v>
      </c>
    </row>
    <row r="4" spans="1:10" ht="15.75">
      <c r="A4" s="180" t="s">
        <v>884</v>
      </c>
      <c r="B4" s="181"/>
      <c r="C4" s="181"/>
      <c r="D4" s="181"/>
      <c r="E4" s="181"/>
      <c r="F4" s="181"/>
      <c r="G4" s="181"/>
      <c r="H4" s="181"/>
      <c r="I4" s="181"/>
      <c r="J4" s="182"/>
    </row>
    <row r="5" spans="1:10" s="135" customFormat="1" ht="90">
      <c r="A5" s="130">
        <v>1</v>
      </c>
      <c r="B5" s="130" t="s">
        <v>712</v>
      </c>
      <c r="C5" s="131" t="s">
        <v>327</v>
      </c>
      <c r="D5" s="131" t="s">
        <v>103</v>
      </c>
      <c r="E5" s="132">
        <v>9.5</v>
      </c>
      <c r="F5" s="133" t="s">
        <v>873</v>
      </c>
      <c r="G5" s="133">
        <v>5.69</v>
      </c>
      <c r="H5" s="133">
        <f>E5-G5</f>
        <v>3.8099999999999996</v>
      </c>
      <c r="I5" s="132" t="s">
        <v>874</v>
      </c>
      <c r="J5" s="134" t="s">
        <v>875</v>
      </c>
    </row>
    <row r="6" spans="1:10" s="135" customFormat="1" ht="30">
      <c r="A6" s="130">
        <v>2</v>
      </c>
      <c r="B6" s="130" t="s">
        <v>876</v>
      </c>
      <c r="C6" s="131" t="s">
        <v>337</v>
      </c>
      <c r="D6" s="131" t="s">
        <v>752</v>
      </c>
      <c r="E6" s="132">
        <v>14</v>
      </c>
      <c r="F6" s="132" t="s">
        <v>873</v>
      </c>
      <c r="G6" s="132">
        <v>8.73</v>
      </c>
      <c r="H6" s="132">
        <f>E6-G6:G6</f>
        <v>5.27</v>
      </c>
      <c r="I6" s="132" t="s">
        <v>874</v>
      </c>
      <c r="J6" s="132"/>
    </row>
    <row r="7" spans="1:10" ht="45">
      <c r="A7" s="130">
        <v>3</v>
      </c>
      <c r="B7" s="136" t="s">
        <v>721</v>
      </c>
      <c r="C7" s="126" t="s">
        <v>352</v>
      </c>
      <c r="D7" s="123" t="s">
        <v>121</v>
      </c>
      <c r="E7" s="93">
        <v>9</v>
      </c>
      <c r="F7" s="124" t="s">
        <v>854</v>
      </c>
      <c r="G7" s="93">
        <v>8.47</v>
      </c>
      <c r="H7" s="93"/>
      <c r="I7" s="93" t="s">
        <v>874</v>
      </c>
      <c r="J7" s="125" t="s">
        <v>877</v>
      </c>
    </row>
    <row r="8" spans="1:10" ht="45">
      <c r="A8" s="130">
        <v>4</v>
      </c>
      <c r="B8" s="136" t="s">
        <v>721</v>
      </c>
      <c r="C8" s="126" t="s">
        <v>353</v>
      </c>
      <c r="D8" s="123" t="s">
        <v>119</v>
      </c>
      <c r="E8" s="93">
        <v>11</v>
      </c>
      <c r="F8" s="124" t="s">
        <v>854</v>
      </c>
      <c r="G8" s="93">
        <v>8.33</v>
      </c>
      <c r="H8" s="93"/>
      <c r="I8" s="93" t="s">
        <v>874</v>
      </c>
      <c r="J8" s="125" t="s">
        <v>877</v>
      </c>
    </row>
    <row r="9" spans="1:10" ht="15">
      <c r="A9" s="130">
        <v>5</v>
      </c>
      <c r="B9" s="136" t="s">
        <v>721</v>
      </c>
      <c r="C9" s="126" t="s">
        <v>356</v>
      </c>
      <c r="D9" s="123" t="s">
        <v>122</v>
      </c>
      <c r="E9" s="93">
        <v>11</v>
      </c>
      <c r="F9" s="124" t="s">
        <v>854</v>
      </c>
      <c r="G9" s="93">
        <v>8.37</v>
      </c>
      <c r="H9" s="93"/>
      <c r="I9" s="93" t="s">
        <v>874</v>
      </c>
      <c r="J9" s="93"/>
    </row>
    <row r="10" spans="1:10" ht="30">
      <c r="A10" s="130">
        <v>6</v>
      </c>
      <c r="B10" s="136" t="s">
        <v>721</v>
      </c>
      <c r="C10" s="126" t="s">
        <v>361</v>
      </c>
      <c r="D10" s="123" t="s">
        <v>232</v>
      </c>
      <c r="E10" s="93">
        <v>9</v>
      </c>
      <c r="F10" s="93" t="s">
        <v>878</v>
      </c>
      <c r="G10" s="93">
        <v>6.13</v>
      </c>
      <c r="H10" s="93">
        <f>E10-G10</f>
        <v>2.87</v>
      </c>
      <c r="I10" s="93" t="s">
        <v>874</v>
      </c>
      <c r="J10" s="125"/>
    </row>
    <row r="11" spans="1:10" ht="30">
      <c r="A11" s="130">
        <v>7</v>
      </c>
      <c r="B11" s="136" t="s">
        <v>721</v>
      </c>
      <c r="C11" s="126" t="s">
        <v>363</v>
      </c>
      <c r="D11" s="123" t="s">
        <v>128</v>
      </c>
      <c r="E11" s="93">
        <v>11</v>
      </c>
      <c r="F11" s="124" t="s">
        <v>854</v>
      </c>
      <c r="G11" s="93">
        <v>8.63</v>
      </c>
      <c r="H11" s="93"/>
      <c r="I11" s="93" t="s">
        <v>874</v>
      </c>
      <c r="J11" s="125" t="s">
        <v>877</v>
      </c>
    </row>
    <row r="12" spans="1:10" ht="30">
      <c r="A12" s="130">
        <v>8</v>
      </c>
      <c r="B12" s="136" t="s">
        <v>721</v>
      </c>
      <c r="C12" s="126" t="s">
        <v>364</v>
      </c>
      <c r="D12" s="123" t="s">
        <v>129</v>
      </c>
      <c r="E12" s="93">
        <v>12</v>
      </c>
      <c r="F12" s="124" t="s">
        <v>854</v>
      </c>
      <c r="G12" s="93">
        <v>8.66</v>
      </c>
      <c r="H12" s="93"/>
      <c r="I12" s="93" t="s">
        <v>874</v>
      </c>
      <c r="J12" s="125"/>
    </row>
    <row r="13" spans="1:10" ht="30">
      <c r="A13" s="130">
        <v>9</v>
      </c>
      <c r="B13" s="136" t="s">
        <v>721</v>
      </c>
      <c r="C13" s="126" t="s">
        <v>365</v>
      </c>
      <c r="D13" s="123" t="s">
        <v>233</v>
      </c>
      <c r="E13" s="93">
        <v>11</v>
      </c>
      <c r="F13" s="124" t="s">
        <v>854</v>
      </c>
      <c r="G13" s="93">
        <v>8.41</v>
      </c>
      <c r="H13" s="93"/>
      <c r="I13" s="93" t="s">
        <v>874</v>
      </c>
      <c r="J13" s="125" t="s">
        <v>877</v>
      </c>
    </row>
    <row r="14" spans="1:10" ht="30">
      <c r="A14" s="130">
        <v>10</v>
      </c>
      <c r="B14" s="136" t="s">
        <v>721</v>
      </c>
      <c r="C14" s="126" t="s">
        <v>366</v>
      </c>
      <c r="D14" s="123" t="s">
        <v>130</v>
      </c>
      <c r="E14" s="93">
        <v>11</v>
      </c>
      <c r="F14" s="124" t="s">
        <v>854</v>
      </c>
      <c r="G14" s="93">
        <v>6.98</v>
      </c>
      <c r="H14" s="93"/>
      <c r="I14" s="93" t="s">
        <v>874</v>
      </c>
      <c r="J14" s="93"/>
    </row>
    <row r="15" spans="1:10" ht="30">
      <c r="A15" s="130">
        <v>11</v>
      </c>
      <c r="B15" s="136" t="s">
        <v>721</v>
      </c>
      <c r="C15" s="126" t="s">
        <v>369</v>
      </c>
      <c r="D15" s="123" t="s">
        <v>234</v>
      </c>
      <c r="E15" s="93">
        <v>9</v>
      </c>
      <c r="F15" s="124" t="s">
        <v>854</v>
      </c>
      <c r="G15" s="93">
        <v>8.5</v>
      </c>
      <c r="H15" s="93"/>
      <c r="I15" s="93" t="s">
        <v>874</v>
      </c>
      <c r="J15" s="93"/>
    </row>
    <row r="16" spans="1:10" ht="30">
      <c r="A16" s="130">
        <v>12</v>
      </c>
      <c r="B16" s="46" t="s">
        <v>718</v>
      </c>
      <c r="C16" s="46" t="s">
        <v>388</v>
      </c>
      <c r="D16" s="123" t="s">
        <v>135</v>
      </c>
      <c r="E16" s="7">
        <v>11.4</v>
      </c>
      <c r="F16" s="93" t="s">
        <v>855</v>
      </c>
      <c r="G16" s="93">
        <v>9.31</v>
      </c>
      <c r="H16" s="93">
        <v>2.09</v>
      </c>
      <c r="I16" s="93" t="s">
        <v>874</v>
      </c>
      <c r="J16" s="93"/>
    </row>
    <row r="17" spans="1:10" ht="30">
      <c r="A17" s="130">
        <v>13</v>
      </c>
      <c r="B17" s="127" t="s">
        <v>714</v>
      </c>
      <c r="C17" s="128" t="s">
        <v>404</v>
      </c>
      <c r="D17" s="123" t="s">
        <v>112</v>
      </c>
      <c r="E17" s="93">
        <v>11.38</v>
      </c>
      <c r="F17" s="124" t="s">
        <v>854</v>
      </c>
      <c r="G17" s="93">
        <v>9.88</v>
      </c>
      <c r="H17" s="93"/>
      <c r="I17" s="93" t="s">
        <v>874</v>
      </c>
      <c r="J17" s="93"/>
    </row>
    <row r="18" spans="1:10" ht="30">
      <c r="A18" s="130">
        <v>14</v>
      </c>
      <c r="B18" s="127" t="s">
        <v>714</v>
      </c>
      <c r="C18" s="128" t="s">
        <v>406</v>
      </c>
      <c r="D18" s="123" t="s">
        <v>158</v>
      </c>
      <c r="E18" s="93">
        <v>11.35</v>
      </c>
      <c r="F18" s="124" t="s">
        <v>854</v>
      </c>
      <c r="G18" s="93">
        <v>10.17</v>
      </c>
      <c r="H18" s="93"/>
      <c r="I18" s="93" t="s">
        <v>874</v>
      </c>
      <c r="J18" s="93"/>
    </row>
    <row r="19" spans="1:10" ht="45">
      <c r="A19" s="130">
        <v>15</v>
      </c>
      <c r="B19" s="94" t="s">
        <v>722</v>
      </c>
      <c r="C19" s="123" t="s">
        <v>447</v>
      </c>
      <c r="D19" s="123" t="s">
        <v>200</v>
      </c>
      <c r="E19" s="93">
        <v>14</v>
      </c>
      <c r="F19" s="93" t="s">
        <v>855</v>
      </c>
      <c r="G19" s="93">
        <v>3.79</v>
      </c>
      <c r="H19" s="93">
        <f>E19-G19</f>
        <v>10.21</v>
      </c>
      <c r="I19" s="93" t="s">
        <v>874</v>
      </c>
      <c r="J19" s="93" t="s">
        <v>265</v>
      </c>
    </row>
    <row r="20" spans="1:10" ht="30">
      <c r="A20" s="130">
        <v>16</v>
      </c>
      <c r="B20" s="94" t="s">
        <v>722</v>
      </c>
      <c r="C20" s="123" t="s">
        <v>450</v>
      </c>
      <c r="D20" s="123" t="s">
        <v>193</v>
      </c>
      <c r="E20" s="93">
        <v>9</v>
      </c>
      <c r="F20" s="124" t="s">
        <v>854</v>
      </c>
      <c r="G20" s="93">
        <v>8.59</v>
      </c>
      <c r="H20" s="93"/>
      <c r="I20" s="93" t="s">
        <v>874</v>
      </c>
      <c r="J20" s="93"/>
    </row>
    <row r="21" spans="1:10" ht="15">
      <c r="A21" s="130">
        <v>17</v>
      </c>
      <c r="B21" s="94" t="s">
        <v>722</v>
      </c>
      <c r="C21" s="123" t="s">
        <v>452</v>
      </c>
      <c r="D21" s="123" t="s">
        <v>194</v>
      </c>
      <c r="E21" s="93">
        <v>9</v>
      </c>
      <c r="F21" s="124" t="s">
        <v>854</v>
      </c>
      <c r="G21" s="93">
        <v>8.63</v>
      </c>
      <c r="H21" s="93"/>
      <c r="I21" s="93" t="s">
        <v>874</v>
      </c>
      <c r="J21" s="93"/>
    </row>
    <row r="22" spans="1:10" ht="30">
      <c r="A22" s="130">
        <v>18</v>
      </c>
      <c r="B22" s="94" t="s">
        <v>715</v>
      </c>
      <c r="C22" s="128" t="s">
        <v>465</v>
      </c>
      <c r="D22" s="123" t="s">
        <v>184</v>
      </c>
      <c r="E22" s="95">
        <v>14</v>
      </c>
      <c r="F22" s="93" t="s">
        <v>855</v>
      </c>
      <c r="G22" s="95">
        <v>0</v>
      </c>
      <c r="H22" s="93">
        <f>E22-G22</f>
        <v>14</v>
      </c>
      <c r="I22" s="93" t="s">
        <v>874</v>
      </c>
      <c r="J22" s="95"/>
    </row>
    <row r="23" spans="1:10" ht="30">
      <c r="A23" s="130">
        <v>19</v>
      </c>
      <c r="B23" s="94" t="s">
        <v>715</v>
      </c>
      <c r="C23" s="123" t="s">
        <v>465</v>
      </c>
      <c r="D23" s="123" t="s">
        <v>190</v>
      </c>
      <c r="E23" s="95">
        <v>14</v>
      </c>
      <c r="F23" s="93" t="s">
        <v>855</v>
      </c>
      <c r="G23" s="95"/>
      <c r="H23" s="93">
        <f>E23-G23</f>
        <v>14</v>
      </c>
      <c r="I23" s="93" t="s">
        <v>874</v>
      </c>
      <c r="J23" s="95"/>
    </row>
    <row r="24" spans="1:10" ht="30">
      <c r="A24" s="130">
        <v>20</v>
      </c>
      <c r="B24" s="94" t="s">
        <v>844</v>
      </c>
      <c r="C24" s="123" t="s">
        <v>280</v>
      </c>
      <c r="D24" s="123" t="s">
        <v>280</v>
      </c>
      <c r="E24" s="93">
        <v>9</v>
      </c>
      <c r="F24" s="93" t="s">
        <v>873</v>
      </c>
      <c r="G24" s="129">
        <v>7.46</v>
      </c>
      <c r="H24" s="93">
        <f>E24-G24</f>
        <v>1.54</v>
      </c>
      <c r="I24" s="93" t="s">
        <v>874</v>
      </c>
      <c r="J24" s="93"/>
    </row>
    <row r="25" spans="1:10" ht="30">
      <c r="A25" s="130">
        <v>21</v>
      </c>
      <c r="B25" s="94" t="s">
        <v>746</v>
      </c>
      <c r="C25" s="123" t="s">
        <v>574</v>
      </c>
      <c r="D25" s="123" t="s">
        <v>78</v>
      </c>
      <c r="E25" s="93">
        <v>10.15</v>
      </c>
      <c r="F25" s="93" t="s">
        <v>873</v>
      </c>
      <c r="G25" s="93">
        <v>5.26</v>
      </c>
      <c r="H25" s="93">
        <f>E25-G25</f>
        <v>4.890000000000001</v>
      </c>
      <c r="I25" s="93" t="s">
        <v>874</v>
      </c>
      <c r="J25" s="93"/>
    </row>
    <row r="26" spans="1:10" ht="15.75">
      <c r="A26" s="180" t="s">
        <v>884</v>
      </c>
      <c r="B26" s="181"/>
      <c r="C26" s="181"/>
      <c r="D26" s="181"/>
      <c r="E26" s="181"/>
      <c r="F26" s="181"/>
      <c r="G26" s="181"/>
      <c r="H26" s="181"/>
      <c r="I26" s="181"/>
      <c r="J26" s="182"/>
    </row>
  </sheetData>
  <sheetProtection/>
  <mergeCells count="12">
    <mergeCell ref="A4:J4"/>
    <mergeCell ref="A26:J26"/>
    <mergeCell ref="A1:A2"/>
    <mergeCell ref="B1:B2"/>
    <mergeCell ref="C1:C2"/>
    <mergeCell ref="D1:D2"/>
    <mergeCell ref="E1:E2"/>
    <mergeCell ref="F1:F2"/>
    <mergeCell ref="G1:G2"/>
    <mergeCell ref="H1:H2"/>
    <mergeCell ref="I1:I2"/>
    <mergeCell ref="J1: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APHMHIDC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Plandeo</dc:creator>
  <cp:keywords/>
  <dc:description/>
  <cp:lastModifiedBy>DELL</cp:lastModifiedBy>
  <cp:lastPrinted>2016-01-19T07:18:00Z</cp:lastPrinted>
  <dcterms:created xsi:type="dcterms:W3CDTF">2011-04-23T11:46:28Z</dcterms:created>
  <dcterms:modified xsi:type="dcterms:W3CDTF">2016-02-04T05:58:42Z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